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RGF 2025\2º Quadrimestre 2025\"/>
    </mc:Choice>
  </mc:AlternateContent>
  <xr:revisionPtr revIDLastSave="0" documentId="13_ncr:1_{0516C2F3-7CAE-47F2-B5B6-1451B706712B}" xr6:coauthVersionLast="36" xr6:coauthVersionMax="36" xr10:uidLastSave="{00000000-0000-0000-0000-000000000000}"/>
  <bookViews>
    <workbookView xWindow="0" yWindow="0" windowWidth="28800" windowHeight="12105" xr2:uid="{4CE0BDE3-5F86-41EB-A1F7-00953C92599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B22" i="1"/>
  <c r="N38" i="1"/>
  <c r="H47" i="1" l="1"/>
  <c r="H51" i="1" s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18" i="1"/>
  <c r="N17" i="1"/>
  <c r="M15" i="1"/>
  <c r="N15" i="1" s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M12" i="1"/>
  <c r="M11" i="1" s="1"/>
  <c r="M39" i="1" s="1"/>
  <c r="L12" i="1"/>
  <c r="L11" i="1" s="1"/>
  <c r="L39" i="1" s="1"/>
  <c r="K12" i="1"/>
  <c r="K11" i="1" s="1"/>
  <c r="K39" i="1" s="1"/>
  <c r="J12" i="1"/>
  <c r="J11" i="1" s="1"/>
  <c r="J39" i="1" s="1"/>
  <c r="I12" i="1"/>
  <c r="I11" i="1" s="1"/>
  <c r="I39" i="1" s="1"/>
  <c r="H12" i="1"/>
  <c r="H11" i="1" s="1"/>
  <c r="H39" i="1" s="1"/>
  <c r="G12" i="1"/>
  <c r="F12" i="1"/>
  <c r="E12" i="1"/>
  <c r="D12" i="1"/>
  <c r="C12" i="1"/>
  <c r="B12" i="1"/>
  <c r="G11" i="1"/>
  <c r="F11" i="1"/>
  <c r="E11" i="1"/>
  <c r="D11" i="1"/>
  <c r="C11" i="1"/>
  <c r="B11" i="1"/>
  <c r="B39" i="1" l="1"/>
  <c r="C39" i="1"/>
  <c r="D39" i="1"/>
  <c r="E39" i="1"/>
  <c r="F39" i="1"/>
  <c r="G39" i="1"/>
  <c r="N12" i="1"/>
  <c r="N11" i="1"/>
  <c r="H49" i="1"/>
  <c r="H50" i="1"/>
  <c r="N39" i="1" l="1"/>
  <c r="H48" i="1" s="1"/>
  <c r="L48" i="1" s="1"/>
</calcChain>
</file>

<file path=xl/sharedStrings.xml><?xml version="1.0" encoding="utf-8"?>
<sst xmlns="http://schemas.openxmlformats.org/spreadsheetml/2006/main" count="73" uniqueCount="73">
  <si>
    <t>GOVERNO DO ESTADO DO RIO DE JANEIRO - PODER JUDICIÁRIO</t>
  </si>
  <si>
    <t xml:space="preserve">RELATÓRIO DE GESTÃO FISCAL - DEMONSTRATIVO DA DESPESA COM PESSOAL </t>
  </si>
  <si>
    <t>DEMONSTRATIVO DA DESPESA COM PESSOAL</t>
  </si>
  <si>
    <t>ORÇAMENTO FISCAL E DA SEGURIDADE SOCIAL</t>
  </si>
  <si>
    <t>PERÍODO DE REFEÊNCIA:setembro/2024  a agosto/2025</t>
  </si>
  <si>
    <t>RGF - ANEXO I (LRF, artigo 55, inciso I, alínea "a"</t>
  </si>
  <si>
    <t>DESPESA COM PESSOAL</t>
  </si>
  <si>
    <t>DESPESAS EXECUTADAS</t>
  </si>
  <si>
    <t>seetembro/2024 a agostoril/2025</t>
  </si>
  <si>
    <t>LIQUIDADAS</t>
  </si>
  <si>
    <t>TOTAL DOS ÚLTIMOS 12 MESES (a)</t>
  </si>
  <si>
    <t>INSCRITAS EM RESTOS A PAGAR NÃO PROCESSADOS (b)</t>
  </si>
  <si>
    <t>DESPESA BRUTA COM PESSOAL (I)</t>
  </si>
  <si>
    <t>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</si>
  <si>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</si>
  <si>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</si>
  <si>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</si>
  <si>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</si>
  <si>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 Servidores</t>
  </si>
  <si>
    <t>Pensões Magistrados</t>
  </si>
  <si>
    <t>Outras despesas de pessoal decorrentes de contratos de terceirização ou de contratação indireta (§ 1º do art. 18 LRF)</t>
  </si>
  <si>
    <t>Forma Indireta (§1º do art. 18 da LRF)</t>
  </si>
  <si>
    <t>Depesa de Pessoal não Executada Orçamentáriamente</t>
  </si>
  <si>
    <t>DESPESAS NÃO COMPUTADAS (II) (§ 1º do art. 19 da LRF)</t>
  </si>
  <si>
    <t>Ind. por Demissão e Incentivos à Demissão Voluntária</t>
  </si>
  <si>
    <t>Decorrentes de Dec. Judicial de período ant.ao apuração - ATIVO</t>
  </si>
  <si>
    <t>Decorrentes de Dec. Judicial de período ant.ao apuração - INATIVO</t>
  </si>
  <si>
    <t>Despesas de Exercícios Ant. de período ant. ao apuração  - ATIVO</t>
  </si>
  <si>
    <t>Despesas de Exercícios Ant. de período ant. ao apuração - INATIVO</t>
  </si>
  <si>
    <t>Contribuições Inativos</t>
  </si>
  <si>
    <t>Contribuições  Pensionistas</t>
  </si>
  <si>
    <t>Royalties</t>
  </si>
  <si>
    <t>Royalties Pensionistas</t>
  </si>
  <si>
    <t>Outras Vinculações de Transferênica</t>
  </si>
  <si>
    <t>Outras Vinculações de Transferênica Pensão</t>
  </si>
  <si>
    <t>Valores indiretos RIOPREVIDÊNCIA</t>
  </si>
  <si>
    <t>Valores de Inativos com Recursos Vinculados</t>
  </si>
  <si>
    <t>Agentes Comunit.Saúde comb às End.Técnico Enfermagem, Auxiliar Enfermagem e ´parteira (ADCT, art. 38,§2º)</t>
  </si>
  <si>
    <t>Parcela Dedutível ref.ao piso do Enfermeiro, Técnico de Enfermagem, Auxiliar de Enfermagem e Parteira (ADCT, atr. 38,§2º)</t>
  </si>
  <si>
    <t>OuTRAS Deduções Constitucionais ou Legais</t>
  </si>
  <si>
    <t>DESPESA LÍQUIDA COM PESSOAL (III) = (I-II)</t>
  </si>
  <si>
    <t>APURAÇÃO DO CUMPRIMENTO DO LIMITE LEGAL</t>
  </si>
  <si>
    <t>VALOR R$</t>
  </si>
  <si>
    <t>% SOBRE A RCL AJUSTADA</t>
  </si>
  <si>
    <t>RECEITA CORRENTE LÍQUIDA - RCL (IV)</t>
  </si>
  <si>
    <t>(-) Transferências obrigatórias da União relativas às emendas individuais (art. 166-A, § 1º, da CF) (V)</t>
  </si>
  <si>
    <t>(-) Transferências obrigatórias da União relativas às emendas de bancada (art. 166, § 16 da CF) (VI)</t>
  </si>
  <si>
    <t>(-) Trabnsferências da União relativas à remunneração dos agentes comunitários de saúde e de combate às endemias (CF, art.98,§11)</t>
  </si>
  <si>
    <t>(-) Outras Deduções Constitucionais ou Legais</t>
  </si>
  <si>
    <t>RECEITA CORRENTE LÍQUIDA AJUSTADA P/ CÁLCULO DOS LIMITES DA DESPESA COM PESSOAL (VII) = (IV - V - VI)</t>
  </si>
  <si>
    <t>DESPESA TOTAL COM PESSOAL  DTP (VIII) = (IIIa + III b)</t>
  </si>
  <si>
    <t>LIMITE MÁXIMO (IX) (incisos I, II, III, art. 20 da LRF)</t>
  </si>
  <si>
    <t>LIMITE PRUDENCIAL (X) = (0,95 x IX) (parágrafo único do art. 22 da LRF)</t>
  </si>
  <si>
    <t>LIMITE DE ALERTA (XI) = (0,90 x IX) (inciso II do § 1º do art. 59 da LRF)</t>
  </si>
  <si>
    <t>FONTE: SIAFE-RIO</t>
  </si>
  <si>
    <t>Unidade Responsável: TRIBUNAL DE JUSTIÇA DO ESTADO DO RIO DE JANEIRO - UO 03000</t>
  </si>
  <si>
    <t>Emitido em 15  de setembro  de 2025 - 13h e 53 min.</t>
  </si>
  <si>
    <t>Notas:</t>
  </si>
  <si>
    <t>1 - A Receita Corrente Líquida - RCL foi apurada e informada pela Secretaria de Estado de Fazenda.</t>
  </si>
  <si>
    <t>2 -  Não houve inscrição de RPNP relativo ao exercício de 2024.</t>
  </si>
  <si>
    <t>3 - As receitas indiretas para pagamento de inativos e pensionistas foram informadas pelo RIOPREVIDÊNCIA, bem como os pensionistas de servidores.</t>
  </si>
  <si>
    <t>4 - As despesas com inativos (magistrados e servidores) e pensionistas servidores foram apuradas de acordo com as informações apresentadas pelo RIOPREVIDÊNCIA.</t>
  </si>
  <si>
    <t>5 - As despsesas de caráter indenizatório passaram a constar dentre as Despesas Não Computadas, em respeito à Decisão proferida nos autos do Processo TJRJ SEI nº 2025-06250016;</t>
  </si>
  <si>
    <t>Justino Henrique de Oliveira Freitas</t>
  </si>
  <si>
    <t>Diretor do Departamento Contábil</t>
  </si>
  <si>
    <t>CRC/RJ 98.336/O-0</t>
  </si>
  <si>
    <t>Sthefania Mendonça Rodrigues</t>
  </si>
  <si>
    <t>Secretária-Geral  do Núcleo de Auditoria Interna</t>
  </si>
  <si>
    <t>Eliezer Viana de Oliveira</t>
  </si>
  <si>
    <t xml:space="preserve">Secretário-Geral de Planejamento, Coordenação </t>
  </si>
  <si>
    <t>e Finanças</t>
  </si>
  <si>
    <t>Ricardo Couto de Castro</t>
  </si>
  <si>
    <t>Desembargador Presidente / TJERJ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</si>
</sst>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 val="doubleAccounting"/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17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43" fontId="4" fillId="0" borderId="1" xfId="1" applyFont="1" applyBorder="1"/>
    <xf numFmtId="43" fontId="3" fillId="0" borderId="1" xfId="1" applyFont="1" applyBorder="1"/>
    <xf numFmtId="0" fontId="2" fillId="0" borderId="5" xfId="0" applyFont="1" applyBorder="1" applyAlignment="1"/>
    <xf numFmtId="43" fontId="5" fillId="0" borderId="5" xfId="1" applyFont="1" applyBorder="1"/>
    <xf numFmtId="43" fontId="3" fillId="0" borderId="5" xfId="1" applyFont="1" applyBorder="1"/>
    <xf numFmtId="0" fontId="3" fillId="0" borderId="5" xfId="0" applyFont="1" applyBorder="1" applyAlignment="1">
      <alignment horizontal="left" wrapText="1" indent="2"/>
    </xf>
    <xf numFmtId="43" fontId="3" fillId="0" borderId="14" xfId="1" applyFont="1" applyBorder="1"/>
    <xf numFmtId="43" fontId="3" fillId="0" borderId="0" xfId="1" applyFont="1" applyBorder="1"/>
    <xf numFmtId="0" fontId="3" fillId="0" borderId="5" xfId="0" applyFont="1" applyBorder="1" applyAlignment="1">
      <alignment horizontal="left" indent="2"/>
    </xf>
    <xf numFmtId="43" fontId="6" fillId="0" borderId="5" xfId="1" applyFont="1" applyBorder="1"/>
    <xf numFmtId="0" fontId="2" fillId="0" borderId="5" xfId="0" applyFont="1" applyBorder="1" applyAlignment="1">
      <alignment wrapText="1"/>
    </xf>
    <xf numFmtId="164" fontId="0" fillId="0" borderId="0" xfId="0" applyNumberFormat="1"/>
    <xf numFmtId="0" fontId="3" fillId="0" borderId="5" xfId="0" applyFont="1" applyBorder="1" applyAlignment="1">
      <alignment horizontal="left" vertical="center" wrapText="1" indent="2"/>
    </xf>
    <xf numFmtId="43" fontId="3" fillId="0" borderId="15" xfId="1" applyFont="1" applyBorder="1"/>
    <xf numFmtId="43" fontId="4" fillId="0" borderId="5" xfId="1" applyFont="1" applyBorder="1"/>
    <xf numFmtId="0" fontId="7" fillId="0" borderId="5" xfId="0" applyFont="1" applyBorder="1" applyAlignment="1">
      <alignment horizontal="left" wrapText="1" indent="2"/>
    </xf>
    <xf numFmtId="43" fontId="7" fillId="0" borderId="14" xfId="1" applyFont="1" applyBorder="1"/>
    <xf numFmtId="43" fontId="7" fillId="0" borderId="5" xfId="1" applyFont="1" applyBorder="1"/>
    <xf numFmtId="0" fontId="8" fillId="0" borderId="5" xfId="0" applyFont="1" applyBorder="1" applyAlignment="1">
      <alignment horizontal="left" wrapText="1" indent="2"/>
    </xf>
    <xf numFmtId="43" fontId="8" fillId="0" borderId="14" xfId="1" applyFont="1" applyBorder="1"/>
    <xf numFmtId="43" fontId="8" fillId="0" borderId="0" xfId="1" applyFont="1" applyBorder="1"/>
    <xf numFmtId="43" fontId="8" fillId="0" borderId="5" xfId="1" applyFont="1" applyBorder="1"/>
    <xf numFmtId="43" fontId="8" fillId="0" borderId="5" xfId="1" applyFont="1" applyBorder="1" applyAlignment="1">
      <alignment wrapText="1"/>
    </xf>
    <xf numFmtId="0" fontId="3" fillId="2" borderId="13" xfId="0" applyFont="1" applyFill="1" applyBorder="1" applyAlignment="1"/>
    <xf numFmtId="43" fontId="2" fillId="2" borderId="13" xfId="1" applyFont="1" applyFill="1" applyBorder="1"/>
    <xf numFmtId="43" fontId="3" fillId="2" borderId="13" xfId="1" applyFont="1" applyFill="1" applyBorder="1"/>
    <xf numFmtId="0" fontId="3" fillId="0" borderId="9" xfId="0" applyFont="1" applyBorder="1"/>
    <xf numFmtId="0" fontId="3" fillId="0" borderId="10" xfId="0" applyFont="1" applyBorder="1"/>
    <xf numFmtId="164" fontId="9" fillId="0" borderId="16" xfId="0" applyNumberFormat="1" applyFont="1" applyBorder="1"/>
    <xf numFmtId="43" fontId="3" fillId="0" borderId="11" xfId="0" applyNumberFormat="1" applyFont="1" applyBorder="1"/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3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3" fontId="3" fillId="0" borderId="1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3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3" fontId="2" fillId="2" borderId="9" xfId="0" applyNumberFormat="1" applyFont="1" applyFill="1" applyBorder="1" applyAlignment="1">
      <alignment horizontal="center"/>
    </xf>
    <xf numFmtId="10" fontId="2" fillId="2" borderId="9" xfId="0" applyNumberFormat="1" applyFont="1" applyFill="1" applyBorder="1" applyAlignment="1">
      <alignment horizontal="center"/>
    </xf>
    <xf numFmtId="10" fontId="2" fillId="2" borderId="10" xfId="0" applyNumberFormat="1" applyFont="1" applyFill="1" applyBorder="1" applyAlignment="1">
      <alignment horizontal="center"/>
    </xf>
    <xf numFmtId="10" fontId="2" fillId="2" borderId="11" xfId="0" applyNumberFormat="1" applyFont="1" applyFill="1" applyBorder="1" applyAlignment="1">
      <alignment horizontal="center"/>
    </xf>
    <xf numFmtId="43" fontId="3" fillId="0" borderId="15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0" borderId="14" xfId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43" fontId="3" fillId="0" borderId="15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8742-6C7C-4BD8-9B29-16D3F195249D}">
  <sheetPr>
    <pageSetUpPr fitToPage="1"/>
  </sheetPr>
  <dimension ref="A1:R71"/>
  <sheetViews>
    <sheetView tabSelected="1" topLeftCell="A11" workbookViewId="0">
      <selection activeCell="K56" sqref="K56:K58"/>
    </sheetView>
  </sheetViews>
  <sheetFormatPr defaultRowHeight="15" x14ac:dyDescent="0.25"/>
  <cols>
    <col min="1" max="1" width="37" customWidth="1"/>
    <col min="2" max="3" width="12.5703125" bestFit="1" customWidth="1"/>
    <col min="4" max="4" width="13.140625" bestFit="1" customWidth="1"/>
    <col min="5" max="5" width="14" bestFit="1" customWidth="1"/>
    <col min="6" max="8" width="12.5703125" bestFit="1" customWidth="1"/>
    <col min="9" max="10" width="14" bestFit="1" customWidth="1"/>
    <col min="11" max="11" width="18" bestFit="1" customWidth="1"/>
    <col min="12" max="12" width="13.140625" bestFit="1" customWidth="1"/>
    <col min="13" max="13" width="14" bestFit="1" customWidth="1"/>
    <col min="14" max="14" width="16.85546875" customWidth="1"/>
    <col min="15" max="15" width="21" bestFit="1" customWidth="1"/>
    <col min="17" max="17" width="16.5703125" bestFit="1" customWidth="1"/>
    <col min="257" max="257" width="37" customWidth="1"/>
    <col min="258" max="259" width="12.5703125" bestFit="1" customWidth="1"/>
    <col min="260" max="260" width="13.140625" bestFit="1" customWidth="1"/>
    <col min="261" max="261" width="14" bestFit="1" customWidth="1"/>
    <col min="262" max="264" width="12.5703125" bestFit="1" customWidth="1"/>
    <col min="265" max="266" width="14" bestFit="1" customWidth="1"/>
    <col min="267" max="267" width="16.5703125" bestFit="1" customWidth="1"/>
    <col min="268" max="268" width="13.140625" bestFit="1" customWidth="1"/>
    <col min="269" max="269" width="14" bestFit="1" customWidth="1"/>
    <col min="270" max="270" width="16.85546875" customWidth="1"/>
    <col min="271" max="271" width="21" bestFit="1" customWidth="1"/>
    <col min="273" max="273" width="16.5703125" bestFit="1" customWidth="1"/>
    <col min="513" max="513" width="37" customWidth="1"/>
    <col min="514" max="515" width="12.5703125" bestFit="1" customWidth="1"/>
    <col min="516" max="516" width="13.140625" bestFit="1" customWidth="1"/>
    <col min="517" max="517" width="14" bestFit="1" customWidth="1"/>
    <col min="518" max="520" width="12.5703125" bestFit="1" customWidth="1"/>
    <col min="521" max="522" width="14" bestFit="1" customWidth="1"/>
    <col min="523" max="523" width="16.5703125" bestFit="1" customWidth="1"/>
    <col min="524" max="524" width="13.140625" bestFit="1" customWidth="1"/>
    <col min="525" max="525" width="14" bestFit="1" customWidth="1"/>
    <col min="526" max="526" width="16.85546875" customWidth="1"/>
    <col min="527" max="527" width="21" bestFit="1" customWidth="1"/>
    <col min="529" max="529" width="16.5703125" bestFit="1" customWidth="1"/>
    <col min="769" max="769" width="37" customWidth="1"/>
    <col min="770" max="771" width="12.5703125" bestFit="1" customWidth="1"/>
    <col min="772" max="772" width="13.140625" bestFit="1" customWidth="1"/>
    <col min="773" max="773" width="14" bestFit="1" customWidth="1"/>
    <col min="774" max="776" width="12.5703125" bestFit="1" customWidth="1"/>
    <col min="777" max="778" width="14" bestFit="1" customWidth="1"/>
    <col min="779" max="779" width="16.5703125" bestFit="1" customWidth="1"/>
    <col min="780" max="780" width="13.140625" bestFit="1" customWidth="1"/>
    <col min="781" max="781" width="14" bestFit="1" customWidth="1"/>
    <col min="782" max="782" width="16.85546875" customWidth="1"/>
    <col min="783" max="783" width="21" bestFit="1" customWidth="1"/>
    <col min="785" max="785" width="16.5703125" bestFit="1" customWidth="1"/>
    <col min="1025" max="1025" width="37" customWidth="1"/>
    <col min="1026" max="1027" width="12.5703125" bestFit="1" customWidth="1"/>
    <col min="1028" max="1028" width="13.140625" bestFit="1" customWidth="1"/>
    <col min="1029" max="1029" width="14" bestFit="1" customWidth="1"/>
    <col min="1030" max="1032" width="12.5703125" bestFit="1" customWidth="1"/>
    <col min="1033" max="1034" width="14" bestFit="1" customWidth="1"/>
    <col min="1035" max="1035" width="16.5703125" bestFit="1" customWidth="1"/>
    <col min="1036" max="1036" width="13.140625" bestFit="1" customWidth="1"/>
    <col min="1037" max="1037" width="14" bestFit="1" customWidth="1"/>
    <col min="1038" max="1038" width="16.85546875" customWidth="1"/>
    <col min="1039" max="1039" width="21" bestFit="1" customWidth="1"/>
    <col min="1041" max="1041" width="16.5703125" bestFit="1" customWidth="1"/>
    <col min="1281" max="1281" width="37" customWidth="1"/>
    <col min="1282" max="1283" width="12.5703125" bestFit="1" customWidth="1"/>
    <col min="1284" max="1284" width="13.140625" bestFit="1" customWidth="1"/>
    <col min="1285" max="1285" width="14" bestFit="1" customWidth="1"/>
    <col min="1286" max="1288" width="12.5703125" bestFit="1" customWidth="1"/>
    <col min="1289" max="1290" width="14" bestFit="1" customWidth="1"/>
    <col min="1291" max="1291" width="16.5703125" bestFit="1" customWidth="1"/>
    <col min="1292" max="1292" width="13.140625" bestFit="1" customWidth="1"/>
    <col min="1293" max="1293" width="14" bestFit="1" customWidth="1"/>
    <col min="1294" max="1294" width="16.85546875" customWidth="1"/>
    <col min="1295" max="1295" width="21" bestFit="1" customWidth="1"/>
    <col min="1297" max="1297" width="16.5703125" bestFit="1" customWidth="1"/>
    <col min="1537" max="1537" width="37" customWidth="1"/>
    <col min="1538" max="1539" width="12.5703125" bestFit="1" customWidth="1"/>
    <col min="1540" max="1540" width="13.140625" bestFit="1" customWidth="1"/>
    <col min="1541" max="1541" width="14" bestFit="1" customWidth="1"/>
    <col min="1542" max="1544" width="12.5703125" bestFit="1" customWidth="1"/>
    <col min="1545" max="1546" width="14" bestFit="1" customWidth="1"/>
    <col min="1547" max="1547" width="16.5703125" bestFit="1" customWidth="1"/>
    <col min="1548" max="1548" width="13.140625" bestFit="1" customWidth="1"/>
    <col min="1549" max="1549" width="14" bestFit="1" customWidth="1"/>
    <col min="1550" max="1550" width="16.85546875" customWidth="1"/>
    <col min="1551" max="1551" width="21" bestFit="1" customWidth="1"/>
    <col min="1553" max="1553" width="16.5703125" bestFit="1" customWidth="1"/>
    <col min="1793" max="1793" width="37" customWidth="1"/>
    <col min="1794" max="1795" width="12.5703125" bestFit="1" customWidth="1"/>
    <col min="1796" max="1796" width="13.140625" bestFit="1" customWidth="1"/>
    <col min="1797" max="1797" width="14" bestFit="1" customWidth="1"/>
    <col min="1798" max="1800" width="12.5703125" bestFit="1" customWidth="1"/>
    <col min="1801" max="1802" width="14" bestFit="1" customWidth="1"/>
    <col min="1803" max="1803" width="16.5703125" bestFit="1" customWidth="1"/>
    <col min="1804" max="1804" width="13.140625" bestFit="1" customWidth="1"/>
    <col min="1805" max="1805" width="14" bestFit="1" customWidth="1"/>
    <col min="1806" max="1806" width="16.85546875" customWidth="1"/>
    <col min="1807" max="1807" width="21" bestFit="1" customWidth="1"/>
    <col min="1809" max="1809" width="16.5703125" bestFit="1" customWidth="1"/>
    <col min="2049" max="2049" width="37" customWidth="1"/>
    <col min="2050" max="2051" width="12.5703125" bestFit="1" customWidth="1"/>
    <col min="2052" max="2052" width="13.140625" bestFit="1" customWidth="1"/>
    <col min="2053" max="2053" width="14" bestFit="1" customWidth="1"/>
    <col min="2054" max="2056" width="12.5703125" bestFit="1" customWidth="1"/>
    <col min="2057" max="2058" width="14" bestFit="1" customWidth="1"/>
    <col min="2059" max="2059" width="16.5703125" bestFit="1" customWidth="1"/>
    <col min="2060" max="2060" width="13.140625" bestFit="1" customWidth="1"/>
    <col min="2061" max="2061" width="14" bestFit="1" customWidth="1"/>
    <col min="2062" max="2062" width="16.85546875" customWidth="1"/>
    <col min="2063" max="2063" width="21" bestFit="1" customWidth="1"/>
    <col min="2065" max="2065" width="16.5703125" bestFit="1" customWidth="1"/>
    <col min="2305" max="2305" width="37" customWidth="1"/>
    <col min="2306" max="2307" width="12.5703125" bestFit="1" customWidth="1"/>
    <col min="2308" max="2308" width="13.140625" bestFit="1" customWidth="1"/>
    <col min="2309" max="2309" width="14" bestFit="1" customWidth="1"/>
    <col min="2310" max="2312" width="12.5703125" bestFit="1" customWidth="1"/>
    <col min="2313" max="2314" width="14" bestFit="1" customWidth="1"/>
    <col min="2315" max="2315" width="16.5703125" bestFit="1" customWidth="1"/>
    <col min="2316" max="2316" width="13.140625" bestFit="1" customWidth="1"/>
    <col min="2317" max="2317" width="14" bestFit="1" customWidth="1"/>
    <col min="2318" max="2318" width="16.85546875" customWidth="1"/>
    <col min="2319" max="2319" width="21" bestFit="1" customWidth="1"/>
    <col min="2321" max="2321" width="16.5703125" bestFit="1" customWidth="1"/>
    <col min="2561" max="2561" width="37" customWidth="1"/>
    <col min="2562" max="2563" width="12.5703125" bestFit="1" customWidth="1"/>
    <col min="2564" max="2564" width="13.140625" bestFit="1" customWidth="1"/>
    <col min="2565" max="2565" width="14" bestFit="1" customWidth="1"/>
    <col min="2566" max="2568" width="12.5703125" bestFit="1" customWidth="1"/>
    <col min="2569" max="2570" width="14" bestFit="1" customWidth="1"/>
    <col min="2571" max="2571" width="16.5703125" bestFit="1" customWidth="1"/>
    <col min="2572" max="2572" width="13.140625" bestFit="1" customWidth="1"/>
    <col min="2573" max="2573" width="14" bestFit="1" customWidth="1"/>
    <col min="2574" max="2574" width="16.85546875" customWidth="1"/>
    <col min="2575" max="2575" width="21" bestFit="1" customWidth="1"/>
    <col min="2577" max="2577" width="16.5703125" bestFit="1" customWidth="1"/>
    <col min="2817" max="2817" width="37" customWidth="1"/>
    <col min="2818" max="2819" width="12.5703125" bestFit="1" customWidth="1"/>
    <col min="2820" max="2820" width="13.140625" bestFit="1" customWidth="1"/>
    <col min="2821" max="2821" width="14" bestFit="1" customWidth="1"/>
    <col min="2822" max="2824" width="12.5703125" bestFit="1" customWidth="1"/>
    <col min="2825" max="2826" width="14" bestFit="1" customWidth="1"/>
    <col min="2827" max="2827" width="16.5703125" bestFit="1" customWidth="1"/>
    <col min="2828" max="2828" width="13.140625" bestFit="1" customWidth="1"/>
    <col min="2829" max="2829" width="14" bestFit="1" customWidth="1"/>
    <col min="2830" max="2830" width="16.85546875" customWidth="1"/>
    <col min="2831" max="2831" width="21" bestFit="1" customWidth="1"/>
    <col min="2833" max="2833" width="16.5703125" bestFit="1" customWidth="1"/>
    <col min="3073" max="3073" width="37" customWidth="1"/>
    <col min="3074" max="3075" width="12.5703125" bestFit="1" customWidth="1"/>
    <col min="3076" max="3076" width="13.140625" bestFit="1" customWidth="1"/>
    <col min="3077" max="3077" width="14" bestFit="1" customWidth="1"/>
    <col min="3078" max="3080" width="12.5703125" bestFit="1" customWidth="1"/>
    <col min="3081" max="3082" width="14" bestFit="1" customWidth="1"/>
    <col min="3083" max="3083" width="16.5703125" bestFit="1" customWidth="1"/>
    <col min="3084" max="3084" width="13.140625" bestFit="1" customWidth="1"/>
    <col min="3085" max="3085" width="14" bestFit="1" customWidth="1"/>
    <col min="3086" max="3086" width="16.85546875" customWidth="1"/>
    <col min="3087" max="3087" width="21" bestFit="1" customWidth="1"/>
    <col min="3089" max="3089" width="16.5703125" bestFit="1" customWidth="1"/>
    <col min="3329" max="3329" width="37" customWidth="1"/>
    <col min="3330" max="3331" width="12.5703125" bestFit="1" customWidth="1"/>
    <col min="3332" max="3332" width="13.140625" bestFit="1" customWidth="1"/>
    <col min="3333" max="3333" width="14" bestFit="1" customWidth="1"/>
    <col min="3334" max="3336" width="12.5703125" bestFit="1" customWidth="1"/>
    <col min="3337" max="3338" width="14" bestFit="1" customWidth="1"/>
    <col min="3339" max="3339" width="16.5703125" bestFit="1" customWidth="1"/>
    <col min="3340" max="3340" width="13.140625" bestFit="1" customWidth="1"/>
    <col min="3341" max="3341" width="14" bestFit="1" customWidth="1"/>
    <col min="3342" max="3342" width="16.85546875" customWidth="1"/>
    <col min="3343" max="3343" width="21" bestFit="1" customWidth="1"/>
    <col min="3345" max="3345" width="16.5703125" bestFit="1" customWidth="1"/>
    <col min="3585" max="3585" width="37" customWidth="1"/>
    <col min="3586" max="3587" width="12.5703125" bestFit="1" customWidth="1"/>
    <col min="3588" max="3588" width="13.140625" bestFit="1" customWidth="1"/>
    <col min="3589" max="3589" width="14" bestFit="1" customWidth="1"/>
    <col min="3590" max="3592" width="12.5703125" bestFit="1" customWidth="1"/>
    <col min="3593" max="3594" width="14" bestFit="1" customWidth="1"/>
    <col min="3595" max="3595" width="16.5703125" bestFit="1" customWidth="1"/>
    <col min="3596" max="3596" width="13.140625" bestFit="1" customWidth="1"/>
    <col min="3597" max="3597" width="14" bestFit="1" customWidth="1"/>
    <col min="3598" max="3598" width="16.85546875" customWidth="1"/>
    <col min="3599" max="3599" width="21" bestFit="1" customWidth="1"/>
    <col min="3601" max="3601" width="16.5703125" bestFit="1" customWidth="1"/>
    <col min="3841" max="3841" width="37" customWidth="1"/>
    <col min="3842" max="3843" width="12.5703125" bestFit="1" customWidth="1"/>
    <col min="3844" max="3844" width="13.140625" bestFit="1" customWidth="1"/>
    <col min="3845" max="3845" width="14" bestFit="1" customWidth="1"/>
    <col min="3846" max="3848" width="12.5703125" bestFit="1" customWidth="1"/>
    <col min="3849" max="3850" width="14" bestFit="1" customWidth="1"/>
    <col min="3851" max="3851" width="16.5703125" bestFit="1" customWidth="1"/>
    <col min="3852" max="3852" width="13.140625" bestFit="1" customWidth="1"/>
    <col min="3853" max="3853" width="14" bestFit="1" customWidth="1"/>
    <col min="3854" max="3854" width="16.85546875" customWidth="1"/>
    <col min="3855" max="3855" width="21" bestFit="1" customWidth="1"/>
    <col min="3857" max="3857" width="16.5703125" bestFit="1" customWidth="1"/>
    <col min="4097" max="4097" width="37" customWidth="1"/>
    <col min="4098" max="4099" width="12.5703125" bestFit="1" customWidth="1"/>
    <col min="4100" max="4100" width="13.140625" bestFit="1" customWidth="1"/>
    <col min="4101" max="4101" width="14" bestFit="1" customWidth="1"/>
    <col min="4102" max="4104" width="12.5703125" bestFit="1" customWidth="1"/>
    <col min="4105" max="4106" width="14" bestFit="1" customWidth="1"/>
    <col min="4107" max="4107" width="16.5703125" bestFit="1" customWidth="1"/>
    <col min="4108" max="4108" width="13.140625" bestFit="1" customWidth="1"/>
    <col min="4109" max="4109" width="14" bestFit="1" customWidth="1"/>
    <col min="4110" max="4110" width="16.85546875" customWidth="1"/>
    <col min="4111" max="4111" width="21" bestFit="1" customWidth="1"/>
    <col min="4113" max="4113" width="16.5703125" bestFit="1" customWidth="1"/>
    <col min="4353" max="4353" width="37" customWidth="1"/>
    <col min="4354" max="4355" width="12.5703125" bestFit="1" customWidth="1"/>
    <col min="4356" max="4356" width="13.140625" bestFit="1" customWidth="1"/>
    <col min="4357" max="4357" width="14" bestFit="1" customWidth="1"/>
    <col min="4358" max="4360" width="12.5703125" bestFit="1" customWidth="1"/>
    <col min="4361" max="4362" width="14" bestFit="1" customWidth="1"/>
    <col min="4363" max="4363" width="16.5703125" bestFit="1" customWidth="1"/>
    <col min="4364" max="4364" width="13.140625" bestFit="1" customWidth="1"/>
    <col min="4365" max="4365" width="14" bestFit="1" customWidth="1"/>
    <col min="4366" max="4366" width="16.85546875" customWidth="1"/>
    <col min="4367" max="4367" width="21" bestFit="1" customWidth="1"/>
    <col min="4369" max="4369" width="16.5703125" bestFit="1" customWidth="1"/>
    <col min="4609" max="4609" width="37" customWidth="1"/>
    <col min="4610" max="4611" width="12.5703125" bestFit="1" customWidth="1"/>
    <col min="4612" max="4612" width="13.140625" bestFit="1" customWidth="1"/>
    <col min="4613" max="4613" width="14" bestFit="1" customWidth="1"/>
    <col min="4614" max="4616" width="12.5703125" bestFit="1" customWidth="1"/>
    <col min="4617" max="4618" width="14" bestFit="1" customWidth="1"/>
    <col min="4619" max="4619" width="16.5703125" bestFit="1" customWidth="1"/>
    <col min="4620" max="4620" width="13.140625" bestFit="1" customWidth="1"/>
    <col min="4621" max="4621" width="14" bestFit="1" customWidth="1"/>
    <col min="4622" max="4622" width="16.85546875" customWidth="1"/>
    <col min="4623" max="4623" width="21" bestFit="1" customWidth="1"/>
    <col min="4625" max="4625" width="16.5703125" bestFit="1" customWidth="1"/>
    <col min="4865" max="4865" width="37" customWidth="1"/>
    <col min="4866" max="4867" width="12.5703125" bestFit="1" customWidth="1"/>
    <col min="4868" max="4868" width="13.140625" bestFit="1" customWidth="1"/>
    <col min="4869" max="4869" width="14" bestFit="1" customWidth="1"/>
    <col min="4870" max="4872" width="12.5703125" bestFit="1" customWidth="1"/>
    <col min="4873" max="4874" width="14" bestFit="1" customWidth="1"/>
    <col min="4875" max="4875" width="16.5703125" bestFit="1" customWidth="1"/>
    <col min="4876" max="4876" width="13.140625" bestFit="1" customWidth="1"/>
    <col min="4877" max="4877" width="14" bestFit="1" customWidth="1"/>
    <col min="4878" max="4878" width="16.85546875" customWidth="1"/>
    <col min="4879" max="4879" width="21" bestFit="1" customWidth="1"/>
    <col min="4881" max="4881" width="16.5703125" bestFit="1" customWidth="1"/>
    <col min="5121" max="5121" width="37" customWidth="1"/>
    <col min="5122" max="5123" width="12.5703125" bestFit="1" customWidth="1"/>
    <col min="5124" max="5124" width="13.140625" bestFit="1" customWidth="1"/>
    <col min="5125" max="5125" width="14" bestFit="1" customWidth="1"/>
    <col min="5126" max="5128" width="12.5703125" bestFit="1" customWidth="1"/>
    <col min="5129" max="5130" width="14" bestFit="1" customWidth="1"/>
    <col min="5131" max="5131" width="16.5703125" bestFit="1" customWidth="1"/>
    <col min="5132" max="5132" width="13.140625" bestFit="1" customWidth="1"/>
    <col min="5133" max="5133" width="14" bestFit="1" customWidth="1"/>
    <col min="5134" max="5134" width="16.85546875" customWidth="1"/>
    <col min="5135" max="5135" width="21" bestFit="1" customWidth="1"/>
    <col min="5137" max="5137" width="16.5703125" bestFit="1" customWidth="1"/>
    <col min="5377" max="5377" width="37" customWidth="1"/>
    <col min="5378" max="5379" width="12.5703125" bestFit="1" customWidth="1"/>
    <col min="5380" max="5380" width="13.140625" bestFit="1" customWidth="1"/>
    <col min="5381" max="5381" width="14" bestFit="1" customWidth="1"/>
    <col min="5382" max="5384" width="12.5703125" bestFit="1" customWidth="1"/>
    <col min="5385" max="5386" width="14" bestFit="1" customWidth="1"/>
    <col min="5387" max="5387" width="16.5703125" bestFit="1" customWidth="1"/>
    <col min="5388" max="5388" width="13.140625" bestFit="1" customWidth="1"/>
    <col min="5389" max="5389" width="14" bestFit="1" customWidth="1"/>
    <col min="5390" max="5390" width="16.85546875" customWidth="1"/>
    <col min="5391" max="5391" width="21" bestFit="1" customWidth="1"/>
    <col min="5393" max="5393" width="16.5703125" bestFit="1" customWidth="1"/>
    <col min="5633" max="5633" width="37" customWidth="1"/>
    <col min="5634" max="5635" width="12.5703125" bestFit="1" customWidth="1"/>
    <col min="5636" max="5636" width="13.140625" bestFit="1" customWidth="1"/>
    <col min="5637" max="5637" width="14" bestFit="1" customWidth="1"/>
    <col min="5638" max="5640" width="12.5703125" bestFit="1" customWidth="1"/>
    <col min="5641" max="5642" width="14" bestFit="1" customWidth="1"/>
    <col min="5643" max="5643" width="16.5703125" bestFit="1" customWidth="1"/>
    <col min="5644" max="5644" width="13.140625" bestFit="1" customWidth="1"/>
    <col min="5645" max="5645" width="14" bestFit="1" customWidth="1"/>
    <col min="5646" max="5646" width="16.85546875" customWidth="1"/>
    <col min="5647" max="5647" width="21" bestFit="1" customWidth="1"/>
    <col min="5649" max="5649" width="16.5703125" bestFit="1" customWidth="1"/>
    <col min="5889" max="5889" width="37" customWidth="1"/>
    <col min="5890" max="5891" width="12.5703125" bestFit="1" customWidth="1"/>
    <col min="5892" max="5892" width="13.140625" bestFit="1" customWidth="1"/>
    <col min="5893" max="5893" width="14" bestFit="1" customWidth="1"/>
    <col min="5894" max="5896" width="12.5703125" bestFit="1" customWidth="1"/>
    <col min="5897" max="5898" width="14" bestFit="1" customWidth="1"/>
    <col min="5899" max="5899" width="16.5703125" bestFit="1" customWidth="1"/>
    <col min="5900" max="5900" width="13.140625" bestFit="1" customWidth="1"/>
    <col min="5901" max="5901" width="14" bestFit="1" customWidth="1"/>
    <col min="5902" max="5902" width="16.85546875" customWidth="1"/>
    <col min="5903" max="5903" width="21" bestFit="1" customWidth="1"/>
    <col min="5905" max="5905" width="16.5703125" bestFit="1" customWidth="1"/>
    <col min="6145" max="6145" width="37" customWidth="1"/>
    <col min="6146" max="6147" width="12.5703125" bestFit="1" customWidth="1"/>
    <col min="6148" max="6148" width="13.140625" bestFit="1" customWidth="1"/>
    <col min="6149" max="6149" width="14" bestFit="1" customWidth="1"/>
    <col min="6150" max="6152" width="12.5703125" bestFit="1" customWidth="1"/>
    <col min="6153" max="6154" width="14" bestFit="1" customWidth="1"/>
    <col min="6155" max="6155" width="16.5703125" bestFit="1" customWidth="1"/>
    <col min="6156" max="6156" width="13.140625" bestFit="1" customWidth="1"/>
    <col min="6157" max="6157" width="14" bestFit="1" customWidth="1"/>
    <col min="6158" max="6158" width="16.85546875" customWidth="1"/>
    <col min="6159" max="6159" width="21" bestFit="1" customWidth="1"/>
    <col min="6161" max="6161" width="16.5703125" bestFit="1" customWidth="1"/>
    <col min="6401" max="6401" width="37" customWidth="1"/>
    <col min="6402" max="6403" width="12.5703125" bestFit="1" customWidth="1"/>
    <col min="6404" max="6404" width="13.140625" bestFit="1" customWidth="1"/>
    <col min="6405" max="6405" width="14" bestFit="1" customWidth="1"/>
    <col min="6406" max="6408" width="12.5703125" bestFit="1" customWidth="1"/>
    <col min="6409" max="6410" width="14" bestFit="1" customWidth="1"/>
    <col min="6411" max="6411" width="16.5703125" bestFit="1" customWidth="1"/>
    <col min="6412" max="6412" width="13.140625" bestFit="1" customWidth="1"/>
    <col min="6413" max="6413" width="14" bestFit="1" customWidth="1"/>
    <col min="6414" max="6414" width="16.85546875" customWidth="1"/>
    <col min="6415" max="6415" width="21" bestFit="1" customWidth="1"/>
    <col min="6417" max="6417" width="16.5703125" bestFit="1" customWidth="1"/>
    <col min="6657" max="6657" width="37" customWidth="1"/>
    <col min="6658" max="6659" width="12.5703125" bestFit="1" customWidth="1"/>
    <col min="6660" max="6660" width="13.140625" bestFit="1" customWidth="1"/>
    <col min="6661" max="6661" width="14" bestFit="1" customWidth="1"/>
    <col min="6662" max="6664" width="12.5703125" bestFit="1" customWidth="1"/>
    <col min="6665" max="6666" width="14" bestFit="1" customWidth="1"/>
    <col min="6667" max="6667" width="16.5703125" bestFit="1" customWidth="1"/>
    <col min="6668" max="6668" width="13.140625" bestFit="1" customWidth="1"/>
    <col min="6669" max="6669" width="14" bestFit="1" customWidth="1"/>
    <col min="6670" max="6670" width="16.85546875" customWidth="1"/>
    <col min="6671" max="6671" width="21" bestFit="1" customWidth="1"/>
    <col min="6673" max="6673" width="16.5703125" bestFit="1" customWidth="1"/>
    <col min="6913" max="6913" width="37" customWidth="1"/>
    <col min="6914" max="6915" width="12.5703125" bestFit="1" customWidth="1"/>
    <col min="6916" max="6916" width="13.140625" bestFit="1" customWidth="1"/>
    <col min="6917" max="6917" width="14" bestFit="1" customWidth="1"/>
    <col min="6918" max="6920" width="12.5703125" bestFit="1" customWidth="1"/>
    <col min="6921" max="6922" width="14" bestFit="1" customWidth="1"/>
    <col min="6923" max="6923" width="16.5703125" bestFit="1" customWidth="1"/>
    <col min="6924" max="6924" width="13.140625" bestFit="1" customWidth="1"/>
    <col min="6925" max="6925" width="14" bestFit="1" customWidth="1"/>
    <col min="6926" max="6926" width="16.85546875" customWidth="1"/>
    <col min="6927" max="6927" width="21" bestFit="1" customWidth="1"/>
    <col min="6929" max="6929" width="16.5703125" bestFit="1" customWidth="1"/>
    <col min="7169" max="7169" width="37" customWidth="1"/>
    <col min="7170" max="7171" width="12.5703125" bestFit="1" customWidth="1"/>
    <col min="7172" max="7172" width="13.140625" bestFit="1" customWidth="1"/>
    <col min="7173" max="7173" width="14" bestFit="1" customWidth="1"/>
    <col min="7174" max="7176" width="12.5703125" bestFit="1" customWidth="1"/>
    <col min="7177" max="7178" width="14" bestFit="1" customWidth="1"/>
    <col min="7179" max="7179" width="16.5703125" bestFit="1" customWidth="1"/>
    <col min="7180" max="7180" width="13.140625" bestFit="1" customWidth="1"/>
    <col min="7181" max="7181" width="14" bestFit="1" customWidth="1"/>
    <col min="7182" max="7182" width="16.85546875" customWidth="1"/>
    <col min="7183" max="7183" width="21" bestFit="1" customWidth="1"/>
    <col min="7185" max="7185" width="16.5703125" bestFit="1" customWidth="1"/>
    <col min="7425" max="7425" width="37" customWidth="1"/>
    <col min="7426" max="7427" width="12.5703125" bestFit="1" customWidth="1"/>
    <col min="7428" max="7428" width="13.140625" bestFit="1" customWidth="1"/>
    <col min="7429" max="7429" width="14" bestFit="1" customWidth="1"/>
    <col min="7430" max="7432" width="12.5703125" bestFit="1" customWidth="1"/>
    <col min="7433" max="7434" width="14" bestFit="1" customWidth="1"/>
    <col min="7435" max="7435" width="16.5703125" bestFit="1" customWidth="1"/>
    <col min="7436" max="7436" width="13.140625" bestFit="1" customWidth="1"/>
    <col min="7437" max="7437" width="14" bestFit="1" customWidth="1"/>
    <col min="7438" max="7438" width="16.85546875" customWidth="1"/>
    <col min="7439" max="7439" width="21" bestFit="1" customWidth="1"/>
    <col min="7441" max="7441" width="16.5703125" bestFit="1" customWidth="1"/>
    <col min="7681" max="7681" width="37" customWidth="1"/>
    <col min="7682" max="7683" width="12.5703125" bestFit="1" customWidth="1"/>
    <col min="7684" max="7684" width="13.140625" bestFit="1" customWidth="1"/>
    <col min="7685" max="7685" width="14" bestFit="1" customWidth="1"/>
    <col min="7686" max="7688" width="12.5703125" bestFit="1" customWidth="1"/>
    <col min="7689" max="7690" width="14" bestFit="1" customWidth="1"/>
    <col min="7691" max="7691" width="16.5703125" bestFit="1" customWidth="1"/>
    <col min="7692" max="7692" width="13.140625" bestFit="1" customWidth="1"/>
    <col min="7693" max="7693" width="14" bestFit="1" customWidth="1"/>
    <col min="7694" max="7694" width="16.85546875" customWidth="1"/>
    <col min="7695" max="7695" width="21" bestFit="1" customWidth="1"/>
    <col min="7697" max="7697" width="16.5703125" bestFit="1" customWidth="1"/>
    <col min="7937" max="7937" width="37" customWidth="1"/>
    <col min="7938" max="7939" width="12.5703125" bestFit="1" customWidth="1"/>
    <col min="7940" max="7940" width="13.140625" bestFit="1" customWidth="1"/>
    <col min="7941" max="7941" width="14" bestFit="1" customWidth="1"/>
    <col min="7942" max="7944" width="12.5703125" bestFit="1" customWidth="1"/>
    <col min="7945" max="7946" width="14" bestFit="1" customWidth="1"/>
    <col min="7947" max="7947" width="16.5703125" bestFit="1" customWidth="1"/>
    <col min="7948" max="7948" width="13.140625" bestFit="1" customWidth="1"/>
    <col min="7949" max="7949" width="14" bestFit="1" customWidth="1"/>
    <col min="7950" max="7950" width="16.85546875" customWidth="1"/>
    <col min="7951" max="7951" width="21" bestFit="1" customWidth="1"/>
    <col min="7953" max="7953" width="16.5703125" bestFit="1" customWidth="1"/>
    <col min="8193" max="8193" width="37" customWidth="1"/>
    <col min="8194" max="8195" width="12.5703125" bestFit="1" customWidth="1"/>
    <col min="8196" max="8196" width="13.140625" bestFit="1" customWidth="1"/>
    <col min="8197" max="8197" width="14" bestFit="1" customWidth="1"/>
    <col min="8198" max="8200" width="12.5703125" bestFit="1" customWidth="1"/>
    <col min="8201" max="8202" width="14" bestFit="1" customWidth="1"/>
    <col min="8203" max="8203" width="16.5703125" bestFit="1" customWidth="1"/>
    <col min="8204" max="8204" width="13.140625" bestFit="1" customWidth="1"/>
    <col min="8205" max="8205" width="14" bestFit="1" customWidth="1"/>
    <col min="8206" max="8206" width="16.85546875" customWidth="1"/>
    <col min="8207" max="8207" width="21" bestFit="1" customWidth="1"/>
    <col min="8209" max="8209" width="16.5703125" bestFit="1" customWidth="1"/>
    <col min="8449" max="8449" width="37" customWidth="1"/>
    <col min="8450" max="8451" width="12.5703125" bestFit="1" customWidth="1"/>
    <col min="8452" max="8452" width="13.140625" bestFit="1" customWidth="1"/>
    <col min="8453" max="8453" width="14" bestFit="1" customWidth="1"/>
    <col min="8454" max="8456" width="12.5703125" bestFit="1" customWidth="1"/>
    <col min="8457" max="8458" width="14" bestFit="1" customWidth="1"/>
    <col min="8459" max="8459" width="16.5703125" bestFit="1" customWidth="1"/>
    <col min="8460" max="8460" width="13.140625" bestFit="1" customWidth="1"/>
    <col min="8461" max="8461" width="14" bestFit="1" customWidth="1"/>
    <col min="8462" max="8462" width="16.85546875" customWidth="1"/>
    <col min="8463" max="8463" width="21" bestFit="1" customWidth="1"/>
    <col min="8465" max="8465" width="16.5703125" bestFit="1" customWidth="1"/>
    <col min="8705" max="8705" width="37" customWidth="1"/>
    <col min="8706" max="8707" width="12.5703125" bestFit="1" customWidth="1"/>
    <col min="8708" max="8708" width="13.140625" bestFit="1" customWidth="1"/>
    <col min="8709" max="8709" width="14" bestFit="1" customWidth="1"/>
    <col min="8710" max="8712" width="12.5703125" bestFit="1" customWidth="1"/>
    <col min="8713" max="8714" width="14" bestFit="1" customWidth="1"/>
    <col min="8715" max="8715" width="16.5703125" bestFit="1" customWidth="1"/>
    <col min="8716" max="8716" width="13.140625" bestFit="1" customWidth="1"/>
    <col min="8717" max="8717" width="14" bestFit="1" customWidth="1"/>
    <col min="8718" max="8718" width="16.85546875" customWidth="1"/>
    <col min="8719" max="8719" width="21" bestFit="1" customWidth="1"/>
    <col min="8721" max="8721" width="16.5703125" bestFit="1" customWidth="1"/>
    <col min="8961" max="8961" width="37" customWidth="1"/>
    <col min="8962" max="8963" width="12.5703125" bestFit="1" customWidth="1"/>
    <col min="8964" max="8964" width="13.140625" bestFit="1" customWidth="1"/>
    <col min="8965" max="8965" width="14" bestFit="1" customWidth="1"/>
    <col min="8966" max="8968" width="12.5703125" bestFit="1" customWidth="1"/>
    <col min="8969" max="8970" width="14" bestFit="1" customWidth="1"/>
    <col min="8971" max="8971" width="16.5703125" bestFit="1" customWidth="1"/>
    <col min="8972" max="8972" width="13.140625" bestFit="1" customWidth="1"/>
    <col min="8973" max="8973" width="14" bestFit="1" customWidth="1"/>
    <col min="8974" max="8974" width="16.85546875" customWidth="1"/>
    <col min="8975" max="8975" width="21" bestFit="1" customWidth="1"/>
    <col min="8977" max="8977" width="16.5703125" bestFit="1" customWidth="1"/>
    <col min="9217" max="9217" width="37" customWidth="1"/>
    <col min="9218" max="9219" width="12.5703125" bestFit="1" customWidth="1"/>
    <col min="9220" max="9220" width="13.140625" bestFit="1" customWidth="1"/>
    <col min="9221" max="9221" width="14" bestFit="1" customWidth="1"/>
    <col min="9222" max="9224" width="12.5703125" bestFit="1" customWidth="1"/>
    <col min="9225" max="9226" width="14" bestFit="1" customWidth="1"/>
    <col min="9227" max="9227" width="16.5703125" bestFit="1" customWidth="1"/>
    <col min="9228" max="9228" width="13.140625" bestFit="1" customWidth="1"/>
    <col min="9229" max="9229" width="14" bestFit="1" customWidth="1"/>
    <col min="9230" max="9230" width="16.85546875" customWidth="1"/>
    <col min="9231" max="9231" width="21" bestFit="1" customWidth="1"/>
    <col min="9233" max="9233" width="16.5703125" bestFit="1" customWidth="1"/>
    <col min="9473" max="9473" width="37" customWidth="1"/>
    <col min="9474" max="9475" width="12.5703125" bestFit="1" customWidth="1"/>
    <col min="9476" max="9476" width="13.140625" bestFit="1" customWidth="1"/>
    <col min="9477" max="9477" width="14" bestFit="1" customWidth="1"/>
    <col min="9478" max="9480" width="12.5703125" bestFit="1" customWidth="1"/>
    <col min="9481" max="9482" width="14" bestFit="1" customWidth="1"/>
    <col min="9483" max="9483" width="16.5703125" bestFit="1" customWidth="1"/>
    <col min="9484" max="9484" width="13.140625" bestFit="1" customWidth="1"/>
    <col min="9485" max="9485" width="14" bestFit="1" customWidth="1"/>
    <col min="9486" max="9486" width="16.85546875" customWidth="1"/>
    <col min="9487" max="9487" width="21" bestFit="1" customWidth="1"/>
    <col min="9489" max="9489" width="16.5703125" bestFit="1" customWidth="1"/>
    <col min="9729" max="9729" width="37" customWidth="1"/>
    <col min="9730" max="9731" width="12.5703125" bestFit="1" customWidth="1"/>
    <col min="9732" max="9732" width="13.140625" bestFit="1" customWidth="1"/>
    <col min="9733" max="9733" width="14" bestFit="1" customWidth="1"/>
    <col min="9734" max="9736" width="12.5703125" bestFit="1" customWidth="1"/>
    <col min="9737" max="9738" width="14" bestFit="1" customWidth="1"/>
    <col min="9739" max="9739" width="16.5703125" bestFit="1" customWidth="1"/>
    <col min="9740" max="9740" width="13.140625" bestFit="1" customWidth="1"/>
    <col min="9741" max="9741" width="14" bestFit="1" customWidth="1"/>
    <col min="9742" max="9742" width="16.85546875" customWidth="1"/>
    <col min="9743" max="9743" width="21" bestFit="1" customWidth="1"/>
    <col min="9745" max="9745" width="16.5703125" bestFit="1" customWidth="1"/>
    <col min="9985" max="9985" width="37" customWidth="1"/>
    <col min="9986" max="9987" width="12.5703125" bestFit="1" customWidth="1"/>
    <col min="9988" max="9988" width="13.140625" bestFit="1" customWidth="1"/>
    <col min="9989" max="9989" width="14" bestFit="1" customWidth="1"/>
    <col min="9990" max="9992" width="12.5703125" bestFit="1" customWidth="1"/>
    <col min="9993" max="9994" width="14" bestFit="1" customWidth="1"/>
    <col min="9995" max="9995" width="16.5703125" bestFit="1" customWidth="1"/>
    <col min="9996" max="9996" width="13.140625" bestFit="1" customWidth="1"/>
    <col min="9997" max="9997" width="14" bestFit="1" customWidth="1"/>
    <col min="9998" max="9998" width="16.85546875" customWidth="1"/>
    <col min="9999" max="9999" width="21" bestFit="1" customWidth="1"/>
    <col min="10001" max="10001" width="16.5703125" bestFit="1" customWidth="1"/>
    <col min="10241" max="10241" width="37" customWidth="1"/>
    <col min="10242" max="10243" width="12.5703125" bestFit="1" customWidth="1"/>
    <col min="10244" max="10244" width="13.140625" bestFit="1" customWidth="1"/>
    <col min="10245" max="10245" width="14" bestFit="1" customWidth="1"/>
    <col min="10246" max="10248" width="12.5703125" bestFit="1" customWidth="1"/>
    <col min="10249" max="10250" width="14" bestFit="1" customWidth="1"/>
    <col min="10251" max="10251" width="16.5703125" bestFit="1" customWidth="1"/>
    <col min="10252" max="10252" width="13.140625" bestFit="1" customWidth="1"/>
    <col min="10253" max="10253" width="14" bestFit="1" customWidth="1"/>
    <col min="10254" max="10254" width="16.85546875" customWidth="1"/>
    <col min="10255" max="10255" width="21" bestFit="1" customWidth="1"/>
    <col min="10257" max="10257" width="16.5703125" bestFit="1" customWidth="1"/>
    <col min="10497" max="10497" width="37" customWidth="1"/>
    <col min="10498" max="10499" width="12.5703125" bestFit="1" customWidth="1"/>
    <col min="10500" max="10500" width="13.140625" bestFit="1" customWidth="1"/>
    <col min="10501" max="10501" width="14" bestFit="1" customWidth="1"/>
    <col min="10502" max="10504" width="12.5703125" bestFit="1" customWidth="1"/>
    <col min="10505" max="10506" width="14" bestFit="1" customWidth="1"/>
    <col min="10507" max="10507" width="16.5703125" bestFit="1" customWidth="1"/>
    <col min="10508" max="10508" width="13.140625" bestFit="1" customWidth="1"/>
    <col min="10509" max="10509" width="14" bestFit="1" customWidth="1"/>
    <col min="10510" max="10510" width="16.85546875" customWidth="1"/>
    <col min="10511" max="10511" width="21" bestFit="1" customWidth="1"/>
    <col min="10513" max="10513" width="16.5703125" bestFit="1" customWidth="1"/>
    <col min="10753" max="10753" width="37" customWidth="1"/>
    <col min="10754" max="10755" width="12.5703125" bestFit="1" customWidth="1"/>
    <col min="10756" max="10756" width="13.140625" bestFit="1" customWidth="1"/>
    <col min="10757" max="10757" width="14" bestFit="1" customWidth="1"/>
    <col min="10758" max="10760" width="12.5703125" bestFit="1" customWidth="1"/>
    <col min="10761" max="10762" width="14" bestFit="1" customWidth="1"/>
    <col min="10763" max="10763" width="16.5703125" bestFit="1" customWidth="1"/>
    <col min="10764" max="10764" width="13.140625" bestFit="1" customWidth="1"/>
    <col min="10765" max="10765" width="14" bestFit="1" customWidth="1"/>
    <col min="10766" max="10766" width="16.85546875" customWidth="1"/>
    <col min="10767" max="10767" width="21" bestFit="1" customWidth="1"/>
    <col min="10769" max="10769" width="16.5703125" bestFit="1" customWidth="1"/>
    <col min="11009" max="11009" width="37" customWidth="1"/>
    <col min="11010" max="11011" width="12.5703125" bestFit="1" customWidth="1"/>
    <col min="11012" max="11012" width="13.140625" bestFit="1" customWidth="1"/>
    <col min="11013" max="11013" width="14" bestFit="1" customWidth="1"/>
    <col min="11014" max="11016" width="12.5703125" bestFit="1" customWidth="1"/>
    <col min="11017" max="11018" width="14" bestFit="1" customWidth="1"/>
    <col min="11019" max="11019" width="16.5703125" bestFit="1" customWidth="1"/>
    <col min="11020" max="11020" width="13.140625" bestFit="1" customWidth="1"/>
    <col min="11021" max="11021" width="14" bestFit="1" customWidth="1"/>
    <col min="11022" max="11022" width="16.85546875" customWidth="1"/>
    <col min="11023" max="11023" width="21" bestFit="1" customWidth="1"/>
    <col min="11025" max="11025" width="16.5703125" bestFit="1" customWidth="1"/>
    <col min="11265" max="11265" width="37" customWidth="1"/>
    <col min="11266" max="11267" width="12.5703125" bestFit="1" customWidth="1"/>
    <col min="11268" max="11268" width="13.140625" bestFit="1" customWidth="1"/>
    <col min="11269" max="11269" width="14" bestFit="1" customWidth="1"/>
    <col min="11270" max="11272" width="12.5703125" bestFit="1" customWidth="1"/>
    <col min="11273" max="11274" width="14" bestFit="1" customWidth="1"/>
    <col min="11275" max="11275" width="16.5703125" bestFit="1" customWidth="1"/>
    <col min="11276" max="11276" width="13.140625" bestFit="1" customWidth="1"/>
    <col min="11277" max="11277" width="14" bestFit="1" customWidth="1"/>
    <col min="11278" max="11278" width="16.85546875" customWidth="1"/>
    <col min="11279" max="11279" width="21" bestFit="1" customWidth="1"/>
    <col min="11281" max="11281" width="16.5703125" bestFit="1" customWidth="1"/>
    <col min="11521" max="11521" width="37" customWidth="1"/>
    <col min="11522" max="11523" width="12.5703125" bestFit="1" customWidth="1"/>
    <col min="11524" max="11524" width="13.140625" bestFit="1" customWidth="1"/>
    <col min="11525" max="11525" width="14" bestFit="1" customWidth="1"/>
    <col min="11526" max="11528" width="12.5703125" bestFit="1" customWidth="1"/>
    <col min="11529" max="11530" width="14" bestFit="1" customWidth="1"/>
    <col min="11531" max="11531" width="16.5703125" bestFit="1" customWidth="1"/>
    <col min="11532" max="11532" width="13.140625" bestFit="1" customWidth="1"/>
    <col min="11533" max="11533" width="14" bestFit="1" customWidth="1"/>
    <col min="11534" max="11534" width="16.85546875" customWidth="1"/>
    <col min="11535" max="11535" width="21" bestFit="1" customWidth="1"/>
    <col min="11537" max="11537" width="16.5703125" bestFit="1" customWidth="1"/>
    <col min="11777" max="11777" width="37" customWidth="1"/>
    <col min="11778" max="11779" width="12.5703125" bestFit="1" customWidth="1"/>
    <col min="11780" max="11780" width="13.140625" bestFit="1" customWidth="1"/>
    <col min="11781" max="11781" width="14" bestFit="1" customWidth="1"/>
    <col min="11782" max="11784" width="12.5703125" bestFit="1" customWidth="1"/>
    <col min="11785" max="11786" width="14" bestFit="1" customWidth="1"/>
    <col min="11787" max="11787" width="16.5703125" bestFit="1" customWidth="1"/>
    <col min="11788" max="11788" width="13.140625" bestFit="1" customWidth="1"/>
    <col min="11789" max="11789" width="14" bestFit="1" customWidth="1"/>
    <col min="11790" max="11790" width="16.85546875" customWidth="1"/>
    <col min="11791" max="11791" width="21" bestFit="1" customWidth="1"/>
    <col min="11793" max="11793" width="16.5703125" bestFit="1" customWidth="1"/>
    <col min="12033" max="12033" width="37" customWidth="1"/>
    <col min="12034" max="12035" width="12.5703125" bestFit="1" customWidth="1"/>
    <col min="12036" max="12036" width="13.140625" bestFit="1" customWidth="1"/>
    <col min="12037" max="12037" width="14" bestFit="1" customWidth="1"/>
    <col min="12038" max="12040" width="12.5703125" bestFit="1" customWidth="1"/>
    <col min="12041" max="12042" width="14" bestFit="1" customWidth="1"/>
    <col min="12043" max="12043" width="16.5703125" bestFit="1" customWidth="1"/>
    <col min="12044" max="12044" width="13.140625" bestFit="1" customWidth="1"/>
    <col min="12045" max="12045" width="14" bestFit="1" customWidth="1"/>
    <col min="12046" max="12046" width="16.85546875" customWidth="1"/>
    <col min="12047" max="12047" width="21" bestFit="1" customWidth="1"/>
    <col min="12049" max="12049" width="16.5703125" bestFit="1" customWidth="1"/>
    <col min="12289" max="12289" width="37" customWidth="1"/>
    <col min="12290" max="12291" width="12.5703125" bestFit="1" customWidth="1"/>
    <col min="12292" max="12292" width="13.140625" bestFit="1" customWidth="1"/>
    <col min="12293" max="12293" width="14" bestFit="1" customWidth="1"/>
    <col min="12294" max="12296" width="12.5703125" bestFit="1" customWidth="1"/>
    <col min="12297" max="12298" width="14" bestFit="1" customWidth="1"/>
    <col min="12299" max="12299" width="16.5703125" bestFit="1" customWidth="1"/>
    <col min="12300" max="12300" width="13.140625" bestFit="1" customWidth="1"/>
    <col min="12301" max="12301" width="14" bestFit="1" customWidth="1"/>
    <col min="12302" max="12302" width="16.85546875" customWidth="1"/>
    <col min="12303" max="12303" width="21" bestFit="1" customWidth="1"/>
    <col min="12305" max="12305" width="16.5703125" bestFit="1" customWidth="1"/>
    <col min="12545" max="12545" width="37" customWidth="1"/>
    <col min="12546" max="12547" width="12.5703125" bestFit="1" customWidth="1"/>
    <col min="12548" max="12548" width="13.140625" bestFit="1" customWidth="1"/>
    <col min="12549" max="12549" width="14" bestFit="1" customWidth="1"/>
    <col min="12550" max="12552" width="12.5703125" bestFit="1" customWidth="1"/>
    <col min="12553" max="12554" width="14" bestFit="1" customWidth="1"/>
    <col min="12555" max="12555" width="16.5703125" bestFit="1" customWidth="1"/>
    <col min="12556" max="12556" width="13.140625" bestFit="1" customWidth="1"/>
    <col min="12557" max="12557" width="14" bestFit="1" customWidth="1"/>
    <col min="12558" max="12558" width="16.85546875" customWidth="1"/>
    <col min="12559" max="12559" width="21" bestFit="1" customWidth="1"/>
    <col min="12561" max="12561" width="16.5703125" bestFit="1" customWidth="1"/>
    <col min="12801" max="12801" width="37" customWidth="1"/>
    <col min="12802" max="12803" width="12.5703125" bestFit="1" customWidth="1"/>
    <col min="12804" max="12804" width="13.140625" bestFit="1" customWidth="1"/>
    <col min="12805" max="12805" width="14" bestFit="1" customWidth="1"/>
    <col min="12806" max="12808" width="12.5703125" bestFit="1" customWidth="1"/>
    <col min="12809" max="12810" width="14" bestFit="1" customWidth="1"/>
    <col min="12811" max="12811" width="16.5703125" bestFit="1" customWidth="1"/>
    <col min="12812" max="12812" width="13.140625" bestFit="1" customWidth="1"/>
    <col min="12813" max="12813" width="14" bestFit="1" customWidth="1"/>
    <col min="12814" max="12814" width="16.85546875" customWidth="1"/>
    <col min="12815" max="12815" width="21" bestFit="1" customWidth="1"/>
    <col min="12817" max="12817" width="16.5703125" bestFit="1" customWidth="1"/>
    <col min="13057" max="13057" width="37" customWidth="1"/>
    <col min="13058" max="13059" width="12.5703125" bestFit="1" customWidth="1"/>
    <col min="13060" max="13060" width="13.140625" bestFit="1" customWidth="1"/>
    <col min="13061" max="13061" width="14" bestFit="1" customWidth="1"/>
    <col min="13062" max="13064" width="12.5703125" bestFit="1" customWidth="1"/>
    <col min="13065" max="13066" width="14" bestFit="1" customWidth="1"/>
    <col min="13067" max="13067" width="16.5703125" bestFit="1" customWidth="1"/>
    <col min="13068" max="13068" width="13.140625" bestFit="1" customWidth="1"/>
    <col min="13069" max="13069" width="14" bestFit="1" customWidth="1"/>
    <col min="13070" max="13070" width="16.85546875" customWidth="1"/>
    <col min="13071" max="13071" width="21" bestFit="1" customWidth="1"/>
    <col min="13073" max="13073" width="16.5703125" bestFit="1" customWidth="1"/>
    <col min="13313" max="13313" width="37" customWidth="1"/>
    <col min="13314" max="13315" width="12.5703125" bestFit="1" customWidth="1"/>
    <col min="13316" max="13316" width="13.140625" bestFit="1" customWidth="1"/>
    <col min="13317" max="13317" width="14" bestFit="1" customWidth="1"/>
    <col min="13318" max="13320" width="12.5703125" bestFit="1" customWidth="1"/>
    <col min="13321" max="13322" width="14" bestFit="1" customWidth="1"/>
    <col min="13323" max="13323" width="16.5703125" bestFit="1" customWidth="1"/>
    <col min="13324" max="13324" width="13.140625" bestFit="1" customWidth="1"/>
    <col min="13325" max="13325" width="14" bestFit="1" customWidth="1"/>
    <col min="13326" max="13326" width="16.85546875" customWidth="1"/>
    <col min="13327" max="13327" width="21" bestFit="1" customWidth="1"/>
    <col min="13329" max="13329" width="16.5703125" bestFit="1" customWidth="1"/>
    <col min="13569" max="13569" width="37" customWidth="1"/>
    <col min="13570" max="13571" width="12.5703125" bestFit="1" customWidth="1"/>
    <col min="13572" max="13572" width="13.140625" bestFit="1" customWidth="1"/>
    <col min="13573" max="13573" width="14" bestFit="1" customWidth="1"/>
    <col min="13574" max="13576" width="12.5703125" bestFit="1" customWidth="1"/>
    <col min="13577" max="13578" width="14" bestFit="1" customWidth="1"/>
    <col min="13579" max="13579" width="16.5703125" bestFit="1" customWidth="1"/>
    <col min="13580" max="13580" width="13.140625" bestFit="1" customWidth="1"/>
    <col min="13581" max="13581" width="14" bestFit="1" customWidth="1"/>
    <col min="13582" max="13582" width="16.85546875" customWidth="1"/>
    <col min="13583" max="13583" width="21" bestFit="1" customWidth="1"/>
    <col min="13585" max="13585" width="16.5703125" bestFit="1" customWidth="1"/>
    <col min="13825" max="13825" width="37" customWidth="1"/>
    <col min="13826" max="13827" width="12.5703125" bestFit="1" customWidth="1"/>
    <col min="13828" max="13828" width="13.140625" bestFit="1" customWidth="1"/>
    <col min="13829" max="13829" width="14" bestFit="1" customWidth="1"/>
    <col min="13830" max="13832" width="12.5703125" bestFit="1" customWidth="1"/>
    <col min="13833" max="13834" width="14" bestFit="1" customWidth="1"/>
    <col min="13835" max="13835" width="16.5703125" bestFit="1" customWidth="1"/>
    <col min="13836" max="13836" width="13.140625" bestFit="1" customWidth="1"/>
    <col min="13837" max="13837" width="14" bestFit="1" customWidth="1"/>
    <col min="13838" max="13838" width="16.85546875" customWidth="1"/>
    <col min="13839" max="13839" width="21" bestFit="1" customWidth="1"/>
    <col min="13841" max="13841" width="16.5703125" bestFit="1" customWidth="1"/>
    <col min="14081" max="14081" width="37" customWidth="1"/>
    <col min="14082" max="14083" width="12.5703125" bestFit="1" customWidth="1"/>
    <col min="14084" max="14084" width="13.140625" bestFit="1" customWidth="1"/>
    <col min="14085" max="14085" width="14" bestFit="1" customWidth="1"/>
    <col min="14086" max="14088" width="12.5703125" bestFit="1" customWidth="1"/>
    <col min="14089" max="14090" width="14" bestFit="1" customWidth="1"/>
    <col min="14091" max="14091" width="16.5703125" bestFit="1" customWidth="1"/>
    <col min="14092" max="14092" width="13.140625" bestFit="1" customWidth="1"/>
    <col min="14093" max="14093" width="14" bestFit="1" customWidth="1"/>
    <col min="14094" max="14094" width="16.85546875" customWidth="1"/>
    <col min="14095" max="14095" width="21" bestFit="1" customWidth="1"/>
    <col min="14097" max="14097" width="16.5703125" bestFit="1" customWidth="1"/>
    <col min="14337" max="14337" width="37" customWidth="1"/>
    <col min="14338" max="14339" width="12.5703125" bestFit="1" customWidth="1"/>
    <col min="14340" max="14340" width="13.140625" bestFit="1" customWidth="1"/>
    <col min="14341" max="14341" width="14" bestFit="1" customWidth="1"/>
    <col min="14342" max="14344" width="12.5703125" bestFit="1" customWidth="1"/>
    <col min="14345" max="14346" width="14" bestFit="1" customWidth="1"/>
    <col min="14347" max="14347" width="16.5703125" bestFit="1" customWidth="1"/>
    <col min="14348" max="14348" width="13.140625" bestFit="1" customWidth="1"/>
    <col min="14349" max="14349" width="14" bestFit="1" customWidth="1"/>
    <col min="14350" max="14350" width="16.85546875" customWidth="1"/>
    <col min="14351" max="14351" width="21" bestFit="1" customWidth="1"/>
    <col min="14353" max="14353" width="16.5703125" bestFit="1" customWidth="1"/>
    <col min="14593" max="14593" width="37" customWidth="1"/>
    <col min="14594" max="14595" width="12.5703125" bestFit="1" customWidth="1"/>
    <col min="14596" max="14596" width="13.140625" bestFit="1" customWidth="1"/>
    <col min="14597" max="14597" width="14" bestFit="1" customWidth="1"/>
    <col min="14598" max="14600" width="12.5703125" bestFit="1" customWidth="1"/>
    <col min="14601" max="14602" width="14" bestFit="1" customWidth="1"/>
    <col min="14603" max="14603" width="16.5703125" bestFit="1" customWidth="1"/>
    <col min="14604" max="14604" width="13.140625" bestFit="1" customWidth="1"/>
    <col min="14605" max="14605" width="14" bestFit="1" customWidth="1"/>
    <col min="14606" max="14606" width="16.85546875" customWidth="1"/>
    <col min="14607" max="14607" width="21" bestFit="1" customWidth="1"/>
    <col min="14609" max="14609" width="16.5703125" bestFit="1" customWidth="1"/>
    <col min="14849" max="14849" width="37" customWidth="1"/>
    <col min="14850" max="14851" width="12.5703125" bestFit="1" customWidth="1"/>
    <col min="14852" max="14852" width="13.140625" bestFit="1" customWidth="1"/>
    <col min="14853" max="14853" width="14" bestFit="1" customWidth="1"/>
    <col min="14854" max="14856" width="12.5703125" bestFit="1" customWidth="1"/>
    <col min="14857" max="14858" width="14" bestFit="1" customWidth="1"/>
    <col min="14859" max="14859" width="16.5703125" bestFit="1" customWidth="1"/>
    <col min="14860" max="14860" width="13.140625" bestFit="1" customWidth="1"/>
    <col min="14861" max="14861" width="14" bestFit="1" customWidth="1"/>
    <col min="14862" max="14862" width="16.85546875" customWidth="1"/>
    <col min="14863" max="14863" width="21" bestFit="1" customWidth="1"/>
    <col min="14865" max="14865" width="16.5703125" bestFit="1" customWidth="1"/>
    <col min="15105" max="15105" width="37" customWidth="1"/>
    <col min="15106" max="15107" width="12.5703125" bestFit="1" customWidth="1"/>
    <col min="15108" max="15108" width="13.140625" bestFit="1" customWidth="1"/>
    <col min="15109" max="15109" width="14" bestFit="1" customWidth="1"/>
    <col min="15110" max="15112" width="12.5703125" bestFit="1" customWidth="1"/>
    <col min="15113" max="15114" width="14" bestFit="1" customWidth="1"/>
    <col min="15115" max="15115" width="16.5703125" bestFit="1" customWidth="1"/>
    <col min="15116" max="15116" width="13.140625" bestFit="1" customWidth="1"/>
    <col min="15117" max="15117" width="14" bestFit="1" customWidth="1"/>
    <col min="15118" max="15118" width="16.85546875" customWidth="1"/>
    <col min="15119" max="15119" width="21" bestFit="1" customWidth="1"/>
    <col min="15121" max="15121" width="16.5703125" bestFit="1" customWidth="1"/>
    <col min="15361" max="15361" width="37" customWidth="1"/>
    <col min="15362" max="15363" width="12.5703125" bestFit="1" customWidth="1"/>
    <col min="15364" max="15364" width="13.140625" bestFit="1" customWidth="1"/>
    <col min="15365" max="15365" width="14" bestFit="1" customWidth="1"/>
    <col min="15366" max="15368" width="12.5703125" bestFit="1" customWidth="1"/>
    <col min="15369" max="15370" width="14" bestFit="1" customWidth="1"/>
    <col min="15371" max="15371" width="16.5703125" bestFit="1" customWidth="1"/>
    <col min="15372" max="15372" width="13.140625" bestFit="1" customWidth="1"/>
    <col min="15373" max="15373" width="14" bestFit="1" customWidth="1"/>
    <col min="15374" max="15374" width="16.85546875" customWidth="1"/>
    <col min="15375" max="15375" width="21" bestFit="1" customWidth="1"/>
    <col min="15377" max="15377" width="16.5703125" bestFit="1" customWidth="1"/>
    <col min="15617" max="15617" width="37" customWidth="1"/>
    <col min="15618" max="15619" width="12.5703125" bestFit="1" customWidth="1"/>
    <col min="15620" max="15620" width="13.140625" bestFit="1" customWidth="1"/>
    <col min="15621" max="15621" width="14" bestFit="1" customWidth="1"/>
    <col min="15622" max="15624" width="12.5703125" bestFit="1" customWidth="1"/>
    <col min="15625" max="15626" width="14" bestFit="1" customWidth="1"/>
    <col min="15627" max="15627" width="16.5703125" bestFit="1" customWidth="1"/>
    <col min="15628" max="15628" width="13.140625" bestFit="1" customWidth="1"/>
    <col min="15629" max="15629" width="14" bestFit="1" customWidth="1"/>
    <col min="15630" max="15630" width="16.85546875" customWidth="1"/>
    <col min="15631" max="15631" width="21" bestFit="1" customWidth="1"/>
    <col min="15633" max="15633" width="16.5703125" bestFit="1" customWidth="1"/>
    <col min="15873" max="15873" width="37" customWidth="1"/>
    <col min="15874" max="15875" width="12.5703125" bestFit="1" customWidth="1"/>
    <col min="15876" max="15876" width="13.140625" bestFit="1" customWidth="1"/>
    <col min="15877" max="15877" width="14" bestFit="1" customWidth="1"/>
    <col min="15878" max="15880" width="12.5703125" bestFit="1" customWidth="1"/>
    <col min="15881" max="15882" width="14" bestFit="1" customWidth="1"/>
    <col min="15883" max="15883" width="16.5703125" bestFit="1" customWidth="1"/>
    <col min="15884" max="15884" width="13.140625" bestFit="1" customWidth="1"/>
    <col min="15885" max="15885" width="14" bestFit="1" customWidth="1"/>
    <col min="15886" max="15886" width="16.85546875" customWidth="1"/>
    <col min="15887" max="15887" width="21" bestFit="1" customWidth="1"/>
    <col min="15889" max="15889" width="16.5703125" bestFit="1" customWidth="1"/>
    <col min="16129" max="16129" width="37" customWidth="1"/>
    <col min="16130" max="16131" width="12.5703125" bestFit="1" customWidth="1"/>
    <col min="16132" max="16132" width="13.140625" bestFit="1" customWidth="1"/>
    <col min="16133" max="16133" width="14" bestFit="1" customWidth="1"/>
    <col min="16134" max="16136" width="12.5703125" bestFit="1" customWidth="1"/>
    <col min="16137" max="16138" width="14" bestFit="1" customWidth="1"/>
    <col min="16139" max="16139" width="16.5703125" bestFit="1" customWidth="1"/>
    <col min="16140" max="16140" width="13.140625" bestFit="1" customWidth="1"/>
    <col min="16141" max="16141" width="14" bestFit="1" customWidth="1"/>
    <col min="16142" max="16142" width="16.85546875" customWidth="1"/>
    <col min="16143" max="16143" width="21" bestFit="1" customWidth="1"/>
    <col min="16145" max="16145" width="16.5703125" bestFit="1" customWidth="1"/>
  </cols>
  <sheetData>
    <row r="1" spans="1:1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x14ac:dyDescent="0.25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5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5" x14ac:dyDescent="0.25">
      <c r="A5" s="103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5" ht="15.75" thickBot="1" x14ac:dyDescent="0.3">
      <c r="A6" s="1" t="s">
        <v>5</v>
      </c>
    </row>
    <row r="7" spans="1:15" x14ac:dyDescent="0.25">
      <c r="A7" s="94" t="s">
        <v>6</v>
      </c>
      <c r="B7" s="97" t="s">
        <v>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1:15" ht="15.75" thickBot="1" x14ac:dyDescent="0.3">
      <c r="A8" s="95"/>
      <c r="B8" s="100" t="s">
        <v>8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2"/>
    </row>
    <row r="9" spans="1:15" ht="15.75" thickBot="1" x14ac:dyDescent="0.3">
      <c r="A9" s="95"/>
      <c r="B9" s="70" t="s">
        <v>9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2"/>
    </row>
    <row r="10" spans="1:15" ht="32.25" customHeight="1" thickBot="1" x14ac:dyDescent="0.3">
      <c r="A10" s="96"/>
      <c r="B10" s="2">
        <v>45536</v>
      </c>
      <c r="C10" s="2">
        <v>45566</v>
      </c>
      <c r="D10" s="2">
        <v>45597</v>
      </c>
      <c r="E10" s="2">
        <v>45627</v>
      </c>
      <c r="F10" s="2">
        <v>45658</v>
      </c>
      <c r="G10" s="2">
        <v>45689</v>
      </c>
      <c r="H10" s="2">
        <v>45717</v>
      </c>
      <c r="I10" s="2">
        <v>45748</v>
      </c>
      <c r="J10" s="2">
        <v>45778</v>
      </c>
      <c r="K10" s="2">
        <v>45809</v>
      </c>
      <c r="L10" s="2">
        <v>45839</v>
      </c>
      <c r="M10" s="2">
        <v>45870</v>
      </c>
      <c r="N10" s="3" t="s">
        <v>10</v>
      </c>
      <c r="O10" s="4" t="s">
        <v>11</v>
      </c>
    </row>
    <row r="11" spans="1:15" ht="16.5" x14ac:dyDescent="0.35">
      <c r="A11" s="5" t="s">
        <v>12</v>
      </c>
      <c r="B11" s="6">
        <f>B12+B15</f>
        <v>713703133.24000001</v>
      </c>
      <c r="C11" s="6">
        <f t="shared" ref="C11:M11" si="0">C12+C15</f>
        <v>719141870.99000001</v>
      </c>
      <c r="D11" s="6">
        <f t="shared" si="0"/>
        <v>705929437.70999992</v>
      </c>
      <c r="E11" s="6">
        <f t="shared" si="0"/>
        <v>991345374.25999999</v>
      </c>
      <c r="F11" s="6">
        <f t="shared" si="0"/>
        <v>615276549.87000012</v>
      </c>
      <c r="G11" s="6">
        <f t="shared" si="0"/>
        <v>688209228.43000007</v>
      </c>
      <c r="H11" s="6">
        <f t="shared" si="0"/>
        <v>722367860.67000008</v>
      </c>
      <c r="I11" s="6">
        <f t="shared" si="0"/>
        <v>694326866.90999997</v>
      </c>
      <c r="J11" s="6">
        <f t="shared" si="0"/>
        <v>691941797.13999999</v>
      </c>
      <c r="K11" s="6">
        <f t="shared" si="0"/>
        <v>840291997.4000001</v>
      </c>
      <c r="L11" s="6">
        <f t="shared" si="0"/>
        <v>720411412.13000011</v>
      </c>
      <c r="M11" s="6">
        <f t="shared" si="0"/>
        <v>981565616.63000011</v>
      </c>
      <c r="N11" s="6">
        <f t="shared" ref="N11:N17" si="1">SUM(B11:M11)</f>
        <v>9084511145.3800011</v>
      </c>
      <c r="O11" s="7"/>
    </row>
    <row r="12" spans="1:15" ht="16.5" x14ac:dyDescent="0.35">
      <c r="A12" s="8" t="s">
        <v>13</v>
      </c>
      <c r="B12" s="9">
        <f t="shared" ref="B12:M12" si="2">B13+B14</f>
        <v>462305896.94999999</v>
      </c>
      <c r="C12" s="9">
        <f t="shared" si="2"/>
        <v>469612667.32999998</v>
      </c>
      <c r="D12" s="9">
        <f t="shared" si="2"/>
        <v>455314701.44999993</v>
      </c>
      <c r="E12" s="9">
        <f t="shared" si="2"/>
        <v>740504047.70000005</v>
      </c>
      <c r="F12" s="9">
        <f t="shared" si="2"/>
        <v>375164254.15000004</v>
      </c>
      <c r="G12" s="9">
        <f t="shared" si="2"/>
        <v>412639318.81</v>
      </c>
      <c r="H12" s="9">
        <f t="shared" si="2"/>
        <v>459322284.73000002</v>
      </c>
      <c r="I12" s="9">
        <f t="shared" si="2"/>
        <v>412576363.94999999</v>
      </c>
      <c r="J12" s="9">
        <f t="shared" si="2"/>
        <v>408068254.69999999</v>
      </c>
      <c r="K12" s="9">
        <f t="shared" si="2"/>
        <v>539547743.04000008</v>
      </c>
      <c r="L12" s="9">
        <f t="shared" si="2"/>
        <v>439593341.94000006</v>
      </c>
      <c r="M12" s="9">
        <f t="shared" si="2"/>
        <v>702057155.12000012</v>
      </c>
      <c r="N12" s="9">
        <f t="shared" si="1"/>
        <v>5876706029.8699999</v>
      </c>
      <c r="O12" s="10"/>
    </row>
    <row r="13" spans="1:15" ht="27.75" customHeight="1" x14ac:dyDescent="0.25">
      <c r="A13" s="11" t="s">
        <v>14</v>
      </c>
      <c r="B13" s="12">
        <v>393338792.02999997</v>
      </c>
      <c r="C13" s="13">
        <v>408774157</v>
      </c>
      <c r="D13" s="10">
        <v>393024772.03999996</v>
      </c>
      <c r="E13" s="10">
        <v>610678432.34000003</v>
      </c>
      <c r="F13" s="12">
        <v>314068564.84000003</v>
      </c>
      <c r="G13" s="13">
        <v>351512025.42000002</v>
      </c>
      <c r="H13" s="10">
        <v>398351716.29000002</v>
      </c>
      <c r="I13" s="10">
        <v>352714774.63</v>
      </c>
      <c r="J13" s="10">
        <v>348305899.90999997</v>
      </c>
      <c r="K13" s="10">
        <v>479787254.5800001</v>
      </c>
      <c r="L13" s="10">
        <v>379814625.06000006</v>
      </c>
      <c r="M13" s="10">
        <v>642270489.92000008</v>
      </c>
      <c r="N13" s="10">
        <f t="shared" si="1"/>
        <v>5072641504.0600004</v>
      </c>
      <c r="O13" s="10"/>
    </row>
    <row r="14" spans="1:15" x14ac:dyDescent="0.25">
      <c r="A14" s="14" t="s">
        <v>15</v>
      </c>
      <c r="B14" s="13">
        <v>68967104.920000002</v>
      </c>
      <c r="C14" s="10">
        <v>60838510.329999998</v>
      </c>
      <c r="D14" s="10">
        <v>62289929.409999996</v>
      </c>
      <c r="E14" s="10">
        <v>129825615.36</v>
      </c>
      <c r="F14" s="13">
        <v>61095689.310000002</v>
      </c>
      <c r="G14" s="10">
        <v>61127293.390000001</v>
      </c>
      <c r="H14" s="10">
        <v>60970568.439999998</v>
      </c>
      <c r="I14" s="10">
        <v>59861589.32</v>
      </c>
      <c r="J14" s="10">
        <v>59762354.790000007</v>
      </c>
      <c r="K14" s="10">
        <v>59760488.460000001</v>
      </c>
      <c r="L14" s="10">
        <v>59778716.879999995</v>
      </c>
      <c r="M14" s="10">
        <v>59786665.200000003</v>
      </c>
      <c r="N14" s="10">
        <f t="shared" si="1"/>
        <v>804064525.81000006</v>
      </c>
      <c r="O14" s="10"/>
    </row>
    <row r="15" spans="1:15" ht="16.5" x14ac:dyDescent="0.35">
      <c r="A15" s="8" t="s">
        <v>16</v>
      </c>
      <c r="B15" s="15">
        <f t="shared" ref="B15:M15" si="3">SUM(B16:B18)</f>
        <v>251397236.29000002</v>
      </c>
      <c r="C15" s="15">
        <f t="shared" si="3"/>
        <v>249529203.66</v>
      </c>
      <c r="D15" s="15">
        <f t="shared" si="3"/>
        <v>250614736.25999999</v>
      </c>
      <c r="E15" s="15">
        <f t="shared" si="3"/>
        <v>250841326.56</v>
      </c>
      <c r="F15" s="15">
        <f t="shared" si="3"/>
        <v>240112295.72000003</v>
      </c>
      <c r="G15" s="15">
        <f t="shared" si="3"/>
        <v>275569909.62</v>
      </c>
      <c r="H15" s="15">
        <f t="shared" si="3"/>
        <v>263045575.94</v>
      </c>
      <c r="I15" s="15">
        <f t="shared" si="3"/>
        <v>281750502.95999998</v>
      </c>
      <c r="J15" s="15">
        <f t="shared" si="3"/>
        <v>283873542.44</v>
      </c>
      <c r="K15" s="15">
        <f t="shared" si="3"/>
        <v>300744254.36000001</v>
      </c>
      <c r="L15" s="15">
        <f t="shared" si="3"/>
        <v>280818070.19</v>
      </c>
      <c r="M15" s="15">
        <f t="shared" si="3"/>
        <v>279508461.50999999</v>
      </c>
      <c r="N15" s="15">
        <f>SUM(B15:M15)</f>
        <v>3207805115.5100002</v>
      </c>
      <c r="O15" s="10"/>
    </row>
    <row r="16" spans="1:15" x14ac:dyDescent="0.25">
      <c r="A16" s="14" t="s">
        <v>17</v>
      </c>
      <c r="B16" s="13">
        <v>214108075.09</v>
      </c>
      <c r="C16" s="10">
        <v>213661595.62</v>
      </c>
      <c r="D16" s="10">
        <v>213874379.15000001</v>
      </c>
      <c r="E16" s="10">
        <v>195567288.50999999</v>
      </c>
      <c r="F16" s="13">
        <v>205067874.36000001</v>
      </c>
      <c r="G16" s="10">
        <v>239602303.78999999</v>
      </c>
      <c r="H16" s="10">
        <v>227864915.25999999</v>
      </c>
      <c r="I16" s="10">
        <v>243815681.72</v>
      </c>
      <c r="J16" s="10">
        <v>246189481.17000002</v>
      </c>
      <c r="K16" s="10">
        <v>244930335.31</v>
      </c>
      <c r="L16" s="10">
        <v>242533696.13</v>
      </c>
      <c r="M16" s="10">
        <v>240075842.18000001</v>
      </c>
      <c r="N16" s="10">
        <v>2727291468.29</v>
      </c>
      <c r="O16" s="10"/>
    </row>
    <row r="17" spans="1:17" x14ac:dyDescent="0.25">
      <c r="A17" s="14" t="s">
        <v>18</v>
      </c>
      <c r="B17" s="13">
        <v>37289161.200000003</v>
      </c>
      <c r="C17" s="10">
        <v>35867608.039999999</v>
      </c>
      <c r="D17" s="10">
        <v>36740357.109999999</v>
      </c>
      <c r="E17" s="10">
        <v>55274038.050000004</v>
      </c>
      <c r="F17" s="13">
        <v>35044421.359999999</v>
      </c>
      <c r="G17" s="10">
        <v>35967605.829999998</v>
      </c>
      <c r="H17" s="10">
        <v>35180660.68</v>
      </c>
      <c r="I17" s="10">
        <v>37934821.240000002</v>
      </c>
      <c r="J17" s="10">
        <v>37684061.270000003</v>
      </c>
      <c r="K17" s="10">
        <v>55813919.049999997</v>
      </c>
      <c r="L17" s="10">
        <v>38284374.060000002</v>
      </c>
      <c r="M17" s="10">
        <v>39432619.329999998</v>
      </c>
      <c r="N17" s="10">
        <f t="shared" si="1"/>
        <v>480513647.21999997</v>
      </c>
      <c r="O17" s="10"/>
    </row>
    <row r="18" spans="1:17" hidden="1" x14ac:dyDescent="0.25">
      <c r="A18" s="14" t="s">
        <v>19</v>
      </c>
      <c r="B18" s="13"/>
      <c r="C18" s="10"/>
      <c r="D18" s="10"/>
      <c r="E18" s="10"/>
      <c r="F18" s="13"/>
      <c r="G18" s="10"/>
      <c r="H18" s="10"/>
      <c r="I18" s="10"/>
      <c r="J18" s="10"/>
      <c r="K18" s="10"/>
      <c r="L18" s="10"/>
      <c r="M18" s="10"/>
      <c r="N18" s="10">
        <f>SUM(B18:I18)</f>
        <v>0</v>
      </c>
      <c r="O18" s="10"/>
    </row>
    <row r="19" spans="1:17" ht="36" customHeight="1" x14ac:dyDescent="0.25">
      <c r="A19" s="16" t="s">
        <v>20</v>
      </c>
      <c r="B19" s="12"/>
      <c r="C19" s="13"/>
      <c r="D19" s="10"/>
      <c r="E19" s="10"/>
      <c r="F19" s="12"/>
      <c r="G19" s="13"/>
      <c r="H19" s="10"/>
      <c r="I19" s="10"/>
      <c r="J19" s="12"/>
      <c r="K19" s="13"/>
      <c r="L19" s="10"/>
      <c r="M19" s="10"/>
      <c r="N19" s="10"/>
      <c r="O19" s="10"/>
      <c r="Q19" s="17"/>
    </row>
    <row r="20" spans="1:17" ht="12.75" customHeight="1" x14ac:dyDescent="0.25">
      <c r="A20" s="8" t="s">
        <v>21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7" ht="22.5" customHeight="1" x14ac:dyDescent="0.25">
      <c r="A21" s="18" t="s">
        <v>22</v>
      </c>
      <c r="B21" s="12"/>
      <c r="C21" s="13"/>
      <c r="D21" s="10"/>
      <c r="E21" s="10"/>
      <c r="F21" s="12"/>
      <c r="G21" s="13"/>
      <c r="H21" s="19"/>
      <c r="I21" s="10"/>
      <c r="J21" s="12"/>
      <c r="K21" s="13"/>
      <c r="L21" s="10"/>
      <c r="M21" s="10"/>
      <c r="N21" s="10"/>
      <c r="O21" s="10"/>
    </row>
    <row r="22" spans="1:17" ht="15.75" customHeight="1" x14ac:dyDescent="0.35">
      <c r="A22" s="16" t="s">
        <v>23</v>
      </c>
      <c r="B22" s="20">
        <f>B23+B24+B25+B26+B27+B35+B38</f>
        <v>377122155.23000002</v>
      </c>
      <c r="C22" s="20">
        <f t="shared" ref="C22:M22" si="4">C23+C24+C25+C26+C27+C35+C38</f>
        <v>390521365.91999996</v>
      </c>
      <c r="D22" s="20">
        <f t="shared" si="4"/>
        <v>377121838.02000004</v>
      </c>
      <c r="E22" s="20">
        <f t="shared" si="4"/>
        <v>444041388.56999999</v>
      </c>
      <c r="F22" s="20">
        <f t="shared" si="4"/>
        <v>280992550.34000003</v>
      </c>
      <c r="G22" s="20">
        <f t="shared" si="4"/>
        <v>346562477.63999999</v>
      </c>
      <c r="H22" s="20">
        <f t="shared" si="4"/>
        <v>378057899.35999995</v>
      </c>
      <c r="I22" s="20">
        <f t="shared" si="4"/>
        <v>352487188.95000005</v>
      </c>
      <c r="J22" s="20">
        <f t="shared" si="4"/>
        <v>350684876.32999998</v>
      </c>
      <c r="K22" s="20">
        <f t="shared" si="4"/>
        <v>367647279.47000003</v>
      </c>
      <c r="L22" s="20">
        <f t="shared" si="4"/>
        <v>373986681.06999999</v>
      </c>
      <c r="M22" s="20">
        <f t="shared" si="4"/>
        <v>587022245.43999994</v>
      </c>
      <c r="N22" s="20">
        <f>SUM(B22:M22)</f>
        <v>4626247946.3400002</v>
      </c>
      <c r="O22" s="10"/>
    </row>
    <row r="23" spans="1:17" ht="24" customHeight="1" x14ac:dyDescent="0.25">
      <c r="A23" s="11" t="s">
        <v>24</v>
      </c>
      <c r="B23" s="12"/>
      <c r="C23" s="13"/>
      <c r="D23" s="10"/>
      <c r="E23" s="10"/>
      <c r="F23" s="12"/>
      <c r="G23" s="13"/>
      <c r="H23" s="10"/>
      <c r="I23" s="10"/>
      <c r="J23" s="12"/>
      <c r="K23" s="13"/>
      <c r="L23" s="10"/>
      <c r="M23" s="10"/>
      <c r="N23" s="10">
        <f t="shared" ref="N23:N33" si="5">SUM(B23:M23)</f>
        <v>0</v>
      </c>
      <c r="O23" s="10"/>
    </row>
    <row r="24" spans="1:17" ht="24" customHeight="1" x14ac:dyDescent="0.25">
      <c r="A24" s="11" t="s">
        <v>25</v>
      </c>
      <c r="B24" s="12">
        <v>65471191.310000002</v>
      </c>
      <c r="C24" s="13">
        <v>27547672.59</v>
      </c>
      <c r="D24" s="10">
        <v>37827647.240000002</v>
      </c>
      <c r="E24" s="10">
        <v>97013484.810000002</v>
      </c>
      <c r="F24" s="12">
        <v>17506822.07</v>
      </c>
      <c r="G24" s="13">
        <v>11608861.23</v>
      </c>
      <c r="H24" s="10">
        <v>9784859.8499999996</v>
      </c>
      <c r="I24" s="10">
        <v>5166064.78</v>
      </c>
      <c r="J24" s="12">
        <v>3589947.04</v>
      </c>
      <c r="K24" s="13">
        <v>1965770.9</v>
      </c>
      <c r="L24" s="10">
        <v>1449975.47</v>
      </c>
      <c r="M24" s="10">
        <v>804262.94</v>
      </c>
      <c r="N24" s="10">
        <f>SUM(B24:M24)</f>
        <v>279736560.23000002</v>
      </c>
      <c r="O24" s="10"/>
    </row>
    <row r="25" spans="1:17" ht="24" customHeight="1" x14ac:dyDescent="0.25">
      <c r="A25" s="11" t="s">
        <v>26</v>
      </c>
      <c r="B25" s="12">
        <v>0</v>
      </c>
      <c r="C25" s="13">
        <v>0</v>
      </c>
      <c r="D25" s="10">
        <v>0</v>
      </c>
      <c r="E25" s="10">
        <v>0</v>
      </c>
      <c r="F25" s="12">
        <v>0</v>
      </c>
      <c r="G25" s="13">
        <v>0</v>
      </c>
      <c r="H25" s="10">
        <v>0</v>
      </c>
      <c r="I25" s="10">
        <v>0</v>
      </c>
      <c r="J25" s="12">
        <v>0</v>
      </c>
      <c r="K25" s="13">
        <v>0</v>
      </c>
      <c r="L25" s="10">
        <v>0</v>
      </c>
      <c r="M25" s="10">
        <v>0</v>
      </c>
      <c r="N25" s="10">
        <f t="shared" si="5"/>
        <v>0</v>
      </c>
      <c r="O25" s="10"/>
    </row>
    <row r="26" spans="1:17" ht="23.25" x14ac:dyDescent="0.25">
      <c r="A26" s="11" t="s">
        <v>27</v>
      </c>
      <c r="B26" s="12">
        <v>23288310.690000001</v>
      </c>
      <c r="C26" s="13">
        <v>58438154.530000001</v>
      </c>
      <c r="D26" s="10">
        <v>47726997.659999996</v>
      </c>
      <c r="E26" s="10">
        <v>76752140.359999999</v>
      </c>
      <c r="F26" s="12">
        <v>22787485.119999997</v>
      </c>
      <c r="G26" s="13">
        <v>58125864.300000004</v>
      </c>
      <c r="H26" s="10">
        <v>101859548.13</v>
      </c>
      <c r="I26" s="10">
        <v>62141364.060000002</v>
      </c>
      <c r="J26" s="12">
        <v>59512123.459999993</v>
      </c>
      <c r="K26" s="13">
        <v>61074095.980000004</v>
      </c>
      <c r="L26" s="10">
        <v>85590436.730000004</v>
      </c>
      <c r="M26" s="10">
        <v>204782334.25999999</v>
      </c>
      <c r="N26" s="10">
        <f>SUM(B26:M26)</f>
        <v>862078855.27999997</v>
      </c>
      <c r="O26" s="10"/>
    </row>
    <row r="27" spans="1:17" ht="23.25" x14ac:dyDescent="0.25">
      <c r="A27" s="21" t="s">
        <v>28</v>
      </c>
      <c r="B27" s="22">
        <v>0</v>
      </c>
      <c r="C27" s="23">
        <v>0</v>
      </c>
      <c r="D27" s="23">
        <v>0</v>
      </c>
      <c r="E27" s="23">
        <v>0</v>
      </c>
      <c r="F27" s="22">
        <v>0</v>
      </c>
      <c r="G27" s="23"/>
      <c r="H27" s="23">
        <v>0</v>
      </c>
      <c r="I27" s="23">
        <v>0</v>
      </c>
      <c r="J27" s="22">
        <v>0</v>
      </c>
      <c r="K27" s="23">
        <v>0</v>
      </c>
      <c r="L27" s="23">
        <v>0</v>
      </c>
      <c r="M27" s="23">
        <v>0</v>
      </c>
      <c r="N27" s="10">
        <f t="shared" si="5"/>
        <v>0</v>
      </c>
      <c r="O27" s="10"/>
    </row>
    <row r="28" spans="1:17" hidden="1" x14ac:dyDescent="0.25">
      <c r="A28" s="24" t="s">
        <v>29</v>
      </c>
      <c r="B28" s="25">
        <v>0</v>
      </c>
      <c r="C28" s="26">
        <v>0</v>
      </c>
      <c r="D28" s="27">
        <v>0</v>
      </c>
      <c r="E28" s="27">
        <v>187147860.13999999</v>
      </c>
      <c r="F28" s="25">
        <v>98825367.950000003</v>
      </c>
      <c r="G28" s="26">
        <v>239602303.78999999</v>
      </c>
      <c r="H28" s="27">
        <v>0</v>
      </c>
      <c r="I28" s="27">
        <v>6838212.0099999998</v>
      </c>
      <c r="J28" s="25">
        <v>98887611.790000007</v>
      </c>
      <c r="K28" s="26">
        <v>229087950.34</v>
      </c>
      <c r="L28" s="27">
        <v>242533696.13</v>
      </c>
      <c r="M28" s="27">
        <v>52514009.350000001</v>
      </c>
      <c r="N28" s="27">
        <f t="shared" si="5"/>
        <v>1155437011.5</v>
      </c>
      <c r="O28" s="10"/>
    </row>
    <row r="29" spans="1:17" hidden="1" x14ac:dyDescent="0.25">
      <c r="A29" s="24" t="s">
        <v>30</v>
      </c>
      <c r="B29" s="25">
        <v>0</v>
      </c>
      <c r="C29" s="26">
        <v>35863054.159999996</v>
      </c>
      <c r="D29" s="27">
        <v>0</v>
      </c>
      <c r="E29" s="27">
        <v>-17810.080000000002</v>
      </c>
      <c r="F29" s="25">
        <v>0</v>
      </c>
      <c r="G29" s="26">
        <v>0</v>
      </c>
      <c r="H29" s="27">
        <v>0</v>
      </c>
      <c r="I29" s="27">
        <v>0</v>
      </c>
      <c r="J29" s="25">
        <v>0</v>
      </c>
      <c r="K29" s="26">
        <v>0</v>
      </c>
      <c r="L29" s="27">
        <v>0</v>
      </c>
      <c r="M29" s="27">
        <v>39432619.329999998</v>
      </c>
      <c r="N29" s="27">
        <f t="shared" si="5"/>
        <v>75277863.409999996</v>
      </c>
      <c r="O29" s="10"/>
    </row>
    <row r="30" spans="1:17" hidden="1" x14ac:dyDescent="0.25">
      <c r="A30" s="24" t="s">
        <v>31</v>
      </c>
      <c r="B30" s="25">
        <v>214108075.09</v>
      </c>
      <c r="C30" s="27">
        <v>213661595.62</v>
      </c>
      <c r="D30" s="27">
        <v>213874379.15000001</v>
      </c>
      <c r="E30" s="27">
        <v>-7017670.71</v>
      </c>
      <c r="F30" s="25">
        <v>106242506.41</v>
      </c>
      <c r="G30" s="26">
        <v>0</v>
      </c>
      <c r="H30" s="27">
        <v>0</v>
      </c>
      <c r="I30" s="27">
        <v>95000000</v>
      </c>
      <c r="J30" s="27">
        <v>147301869.38</v>
      </c>
      <c r="K30" s="25">
        <v>15842384.970000001</v>
      </c>
      <c r="L30" s="26">
        <v>0</v>
      </c>
      <c r="M30" s="27">
        <v>187561832.83000001</v>
      </c>
      <c r="N30" s="28">
        <f t="shared" si="5"/>
        <v>1186574972.74</v>
      </c>
      <c r="O30" s="10"/>
    </row>
    <row r="31" spans="1:17" hidden="1" x14ac:dyDescent="0.25">
      <c r="A31" s="24" t="s">
        <v>32</v>
      </c>
      <c r="B31" s="25">
        <v>37289161.200000003</v>
      </c>
      <c r="C31" s="27">
        <v>0</v>
      </c>
      <c r="D31" s="27">
        <v>36744910.990000002</v>
      </c>
      <c r="E31" s="27">
        <v>0</v>
      </c>
      <c r="F31" s="25">
        <v>35044421.359999999</v>
      </c>
      <c r="G31" s="26">
        <v>0</v>
      </c>
      <c r="H31" s="27">
        <v>0</v>
      </c>
      <c r="I31" s="27">
        <v>0</v>
      </c>
      <c r="J31" s="27">
        <v>37684061.270000003</v>
      </c>
      <c r="K31" s="25">
        <v>55813919.049999997</v>
      </c>
      <c r="L31" s="26">
        <v>38284374.060000002</v>
      </c>
      <c r="M31" s="27">
        <v>0</v>
      </c>
      <c r="N31" s="28">
        <f t="shared" si="5"/>
        <v>240860847.93000001</v>
      </c>
      <c r="O31" s="10"/>
    </row>
    <row r="32" spans="1:17" hidden="1" x14ac:dyDescent="0.25">
      <c r="A32" s="24" t="s">
        <v>33</v>
      </c>
      <c r="B32" s="25">
        <v>0</v>
      </c>
      <c r="C32" s="27">
        <v>0</v>
      </c>
      <c r="D32" s="27">
        <v>0</v>
      </c>
      <c r="E32" s="27">
        <v>15437099.08</v>
      </c>
      <c r="F32" s="25">
        <v>0</v>
      </c>
      <c r="G32" s="26">
        <v>0</v>
      </c>
      <c r="H32" s="27">
        <v>227864915.25999999</v>
      </c>
      <c r="I32" s="27">
        <v>141977469.71000001</v>
      </c>
      <c r="J32" s="27">
        <v>0</v>
      </c>
      <c r="K32" s="25">
        <v>0</v>
      </c>
      <c r="L32" s="26">
        <v>0</v>
      </c>
      <c r="M32" s="27">
        <v>0</v>
      </c>
      <c r="N32" s="28">
        <f t="shared" si="5"/>
        <v>385279484.05000001</v>
      </c>
      <c r="O32" s="10"/>
    </row>
    <row r="33" spans="1:15" hidden="1" x14ac:dyDescent="0.25">
      <c r="A33" s="24" t="s">
        <v>34</v>
      </c>
      <c r="B33" s="25">
        <v>0</v>
      </c>
      <c r="C33" s="27">
        <v>4553.88</v>
      </c>
      <c r="D33" s="27">
        <v>-4553.88</v>
      </c>
      <c r="E33" s="27">
        <v>55291848.130000003</v>
      </c>
      <c r="F33" s="25">
        <v>0</v>
      </c>
      <c r="G33" s="26">
        <v>35967605.829999998</v>
      </c>
      <c r="H33" s="27">
        <v>35180660.68</v>
      </c>
      <c r="I33" s="27">
        <v>37934821.240000002</v>
      </c>
      <c r="J33" s="27">
        <v>0</v>
      </c>
      <c r="K33" s="25">
        <v>0</v>
      </c>
      <c r="L33" s="26">
        <v>0</v>
      </c>
      <c r="M33" s="27">
        <v>0</v>
      </c>
      <c r="N33" s="28">
        <f t="shared" si="5"/>
        <v>164374935.88000003</v>
      </c>
      <c r="O33" s="10"/>
    </row>
    <row r="34" spans="1:15" x14ac:dyDescent="0.25">
      <c r="A34" s="11" t="s">
        <v>35</v>
      </c>
      <c r="B34" s="25"/>
      <c r="C34" s="26"/>
      <c r="D34" s="27"/>
      <c r="E34" s="27"/>
      <c r="F34" s="25"/>
      <c r="G34" s="26"/>
      <c r="H34" s="27"/>
      <c r="I34" s="27"/>
      <c r="J34" s="27"/>
      <c r="K34" s="25"/>
      <c r="L34" s="26"/>
      <c r="M34" s="27"/>
      <c r="N34" s="27"/>
      <c r="O34" s="10"/>
    </row>
    <row r="35" spans="1:15" x14ac:dyDescent="0.25">
      <c r="A35" s="14" t="s">
        <v>36</v>
      </c>
      <c r="B35" s="23">
        <f>SUM(B28:B34)</f>
        <v>251397236.29000002</v>
      </c>
      <c r="C35" s="23">
        <f t="shared" ref="C35:M35" si="6">SUM(C28:C34)</f>
        <v>249529203.66</v>
      </c>
      <c r="D35" s="23">
        <f t="shared" si="6"/>
        <v>250614736.26000002</v>
      </c>
      <c r="E35" s="23">
        <f t="shared" si="6"/>
        <v>250841326.55999997</v>
      </c>
      <c r="F35" s="23">
        <f t="shared" si="6"/>
        <v>240112295.72000003</v>
      </c>
      <c r="G35" s="23">
        <f t="shared" si="6"/>
        <v>275569909.62</v>
      </c>
      <c r="H35" s="23">
        <f t="shared" si="6"/>
        <v>263045575.94</v>
      </c>
      <c r="I35" s="23">
        <f t="shared" si="6"/>
        <v>281750502.96000004</v>
      </c>
      <c r="J35" s="23">
        <f t="shared" si="6"/>
        <v>283873542.44</v>
      </c>
      <c r="K35" s="23">
        <f t="shared" si="6"/>
        <v>300744254.36000001</v>
      </c>
      <c r="L35" s="23">
        <f t="shared" si="6"/>
        <v>280818070.19</v>
      </c>
      <c r="M35" s="23">
        <f t="shared" si="6"/>
        <v>279508461.50999999</v>
      </c>
      <c r="N35" s="10">
        <f>SUM(B35:M35)</f>
        <v>3207805115.5100002</v>
      </c>
      <c r="O35" s="10"/>
    </row>
    <row r="36" spans="1:15" ht="34.5" x14ac:dyDescent="0.25">
      <c r="A36" s="11" t="s">
        <v>37</v>
      </c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10"/>
      <c r="O36" s="10"/>
    </row>
    <row r="37" spans="1:15" ht="34.5" x14ac:dyDescent="0.25">
      <c r="A37" s="11" t="s">
        <v>38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0"/>
      <c r="O37" s="10"/>
    </row>
    <row r="38" spans="1:15" ht="15.75" thickBot="1" x14ac:dyDescent="0.3">
      <c r="A38" s="14" t="s">
        <v>39</v>
      </c>
      <c r="B38" s="22">
        <v>36965416.940000005</v>
      </c>
      <c r="C38" s="23">
        <v>55006335.140000001</v>
      </c>
      <c r="D38" s="23">
        <v>40952456.859999999</v>
      </c>
      <c r="E38" s="23">
        <v>19434436.84</v>
      </c>
      <c r="F38" s="23">
        <v>585947.42999999993</v>
      </c>
      <c r="G38" s="23">
        <v>1257842.49</v>
      </c>
      <c r="H38" s="23">
        <v>3367915.4400000004</v>
      </c>
      <c r="I38" s="23">
        <v>3429257.1499999994</v>
      </c>
      <c r="J38" s="23">
        <v>3709263.39</v>
      </c>
      <c r="K38" s="23">
        <v>3863158.23</v>
      </c>
      <c r="L38" s="23">
        <v>6128198.6800000006</v>
      </c>
      <c r="M38" s="23">
        <v>101927186.73</v>
      </c>
      <c r="N38" s="10">
        <f>SUM(B38:M38)</f>
        <v>276627415.31999999</v>
      </c>
      <c r="O38" s="10"/>
    </row>
    <row r="39" spans="1:15" ht="15.75" thickBot="1" x14ac:dyDescent="0.3">
      <c r="A39" s="29" t="s">
        <v>40</v>
      </c>
      <c r="B39" s="30">
        <f t="shared" ref="B39:M39" si="7">B11-B22</f>
        <v>336580978.00999999</v>
      </c>
      <c r="C39" s="30">
        <f t="shared" si="7"/>
        <v>328620505.07000005</v>
      </c>
      <c r="D39" s="30">
        <f t="shared" si="7"/>
        <v>328807599.68999988</v>
      </c>
      <c r="E39" s="30">
        <f t="shared" si="7"/>
        <v>547303985.69000006</v>
      </c>
      <c r="F39" s="30">
        <f t="shared" si="7"/>
        <v>334283999.53000009</v>
      </c>
      <c r="G39" s="30">
        <f t="shared" si="7"/>
        <v>341646750.79000008</v>
      </c>
      <c r="H39" s="30">
        <f t="shared" si="7"/>
        <v>344309961.31000012</v>
      </c>
      <c r="I39" s="30">
        <f t="shared" si="7"/>
        <v>341839677.95999992</v>
      </c>
      <c r="J39" s="30">
        <f t="shared" si="7"/>
        <v>341256920.81</v>
      </c>
      <c r="K39" s="30">
        <f t="shared" si="7"/>
        <v>472644717.93000007</v>
      </c>
      <c r="L39" s="30">
        <f t="shared" si="7"/>
        <v>346424731.06000012</v>
      </c>
      <c r="M39" s="30">
        <f t="shared" si="7"/>
        <v>394543371.19000018</v>
      </c>
      <c r="N39" s="30">
        <f>SUM(B39:M39)</f>
        <v>4458263199.04</v>
      </c>
      <c r="O39" s="31"/>
    </row>
    <row r="40" spans="1:15" ht="15.75" thickBot="1" x14ac:dyDescent="0.3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4"/>
      <c r="O40" s="35"/>
    </row>
    <row r="41" spans="1:15" ht="15.75" thickBot="1" x14ac:dyDescent="0.3">
      <c r="A41" s="87" t="s">
        <v>41</v>
      </c>
      <c r="B41" s="88"/>
      <c r="C41" s="88"/>
      <c r="D41" s="88"/>
      <c r="E41" s="88"/>
      <c r="F41" s="88"/>
      <c r="G41" s="89"/>
      <c r="H41" s="87" t="s">
        <v>42</v>
      </c>
      <c r="I41" s="88"/>
      <c r="J41" s="88"/>
      <c r="K41" s="89"/>
      <c r="L41" s="87" t="s">
        <v>43</v>
      </c>
      <c r="M41" s="88"/>
      <c r="N41" s="88"/>
      <c r="O41" s="89"/>
    </row>
    <row r="42" spans="1:15" x14ac:dyDescent="0.25">
      <c r="A42" s="39" t="s">
        <v>44</v>
      </c>
      <c r="B42" s="40"/>
      <c r="C42" s="40"/>
      <c r="D42" s="40"/>
      <c r="E42" s="40"/>
      <c r="F42" s="40"/>
      <c r="G42" s="41"/>
      <c r="H42" s="90">
        <v>100526602577.22</v>
      </c>
      <c r="I42" s="91"/>
      <c r="J42" s="91"/>
      <c r="K42" s="92"/>
      <c r="L42" s="93"/>
      <c r="M42" s="43"/>
      <c r="N42" s="43"/>
      <c r="O42" s="44"/>
    </row>
    <row r="43" spans="1:15" ht="15" customHeight="1" x14ac:dyDescent="0.25">
      <c r="A43" s="81" t="s">
        <v>45</v>
      </c>
      <c r="B43" s="82"/>
      <c r="C43" s="82"/>
      <c r="D43" s="82"/>
      <c r="E43" s="82"/>
      <c r="F43" s="82"/>
      <c r="G43" s="83"/>
      <c r="H43" s="84">
        <v>40254893.990000002</v>
      </c>
      <c r="I43" s="85"/>
      <c r="J43" s="85"/>
      <c r="K43" s="86"/>
      <c r="L43" s="80"/>
      <c r="M43" s="52"/>
      <c r="N43" s="52"/>
      <c r="O43" s="53"/>
    </row>
    <row r="44" spans="1:15" x14ac:dyDescent="0.25">
      <c r="A44" s="48" t="s">
        <v>46</v>
      </c>
      <c r="B44" s="49"/>
      <c r="C44" s="49"/>
      <c r="D44" s="49"/>
      <c r="E44" s="49"/>
      <c r="F44" s="49"/>
      <c r="G44" s="50"/>
      <c r="H44" s="84">
        <v>29884827.84</v>
      </c>
      <c r="I44" s="85"/>
      <c r="J44" s="85"/>
      <c r="K44" s="86"/>
      <c r="L44" s="80"/>
      <c r="M44" s="52"/>
      <c r="N44" s="52"/>
      <c r="O44" s="53"/>
    </row>
    <row r="45" spans="1:15" x14ac:dyDescent="0.25">
      <c r="A45" s="48" t="s">
        <v>47</v>
      </c>
      <c r="B45" s="49"/>
      <c r="C45" s="49"/>
      <c r="D45" s="49"/>
      <c r="E45" s="49"/>
      <c r="F45" s="49"/>
      <c r="G45" s="50"/>
      <c r="H45" s="77">
        <v>0</v>
      </c>
      <c r="I45" s="78"/>
      <c r="J45" s="78"/>
      <c r="K45" s="79"/>
      <c r="L45" s="80"/>
      <c r="M45" s="52"/>
      <c r="N45" s="52"/>
      <c r="O45" s="53"/>
    </row>
    <row r="46" spans="1:15" x14ac:dyDescent="0.25">
      <c r="A46" s="48" t="s">
        <v>48</v>
      </c>
      <c r="B46" s="49"/>
      <c r="C46" s="49"/>
      <c r="D46" s="49"/>
      <c r="E46" s="49"/>
      <c r="F46" s="49"/>
      <c r="G46" s="50"/>
      <c r="H46" s="77">
        <v>0</v>
      </c>
      <c r="I46" s="78"/>
      <c r="J46" s="78"/>
      <c r="K46" s="79"/>
      <c r="L46" s="80"/>
      <c r="M46" s="52"/>
      <c r="N46" s="52"/>
      <c r="O46" s="53"/>
    </row>
    <row r="47" spans="1:15" ht="15.75" thickBot="1" x14ac:dyDescent="0.3">
      <c r="A47" s="57" t="s">
        <v>49</v>
      </c>
      <c r="B47" s="58"/>
      <c r="C47" s="58"/>
      <c r="D47" s="58"/>
      <c r="E47" s="58"/>
      <c r="F47" s="58"/>
      <c r="G47" s="59"/>
      <c r="H47" s="66">
        <f>H42-H43-H44</f>
        <v>100456462855.39</v>
      </c>
      <c r="I47" s="67"/>
      <c r="J47" s="67"/>
      <c r="K47" s="68"/>
      <c r="L47" s="69"/>
      <c r="M47" s="61"/>
      <c r="N47" s="61"/>
      <c r="O47" s="62"/>
    </row>
    <row r="48" spans="1:15" ht="15.75" thickBot="1" x14ac:dyDescent="0.3">
      <c r="A48" s="70" t="s">
        <v>50</v>
      </c>
      <c r="B48" s="71"/>
      <c r="C48" s="71"/>
      <c r="D48" s="71"/>
      <c r="E48" s="71"/>
      <c r="F48" s="71"/>
      <c r="G48" s="72"/>
      <c r="H48" s="73">
        <f>N39+O39</f>
        <v>4458263199.04</v>
      </c>
      <c r="I48" s="71"/>
      <c r="J48" s="71"/>
      <c r="K48" s="72"/>
      <c r="L48" s="74">
        <f>H48/H47</f>
        <v>4.4380053530829564E-2</v>
      </c>
      <c r="M48" s="75"/>
      <c r="N48" s="75"/>
      <c r="O48" s="76"/>
    </row>
    <row r="49" spans="1:18" x14ac:dyDescent="0.25">
      <c r="A49" s="39" t="s">
        <v>51</v>
      </c>
      <c r="B49" s="40"/>
      <c r="C49" s="40"/>
      <c r="D49" s="40"/>
      <c r="E49" s="40"/>
      <c r="F49" s="40"/>
      <c r="G49" s="41"/>
      <c r="H49" s="42">
        <f>H47*L49</f>
        <v>6027387771.3233995</v>
      </c>
      <c r="I49" s="43"/>
      <c r="J49" s="43"/>
      <c r="K49" s="44"/>
      <c r="L49" s="45">
        <v>0.06</v>
      </c>
      <c r="M49" s="46"/>
      <c r="N49" s="46"/>
      <c r="O49" s="47"/>
    </row>
    <row r="50" spans="1:18" x14ac:dyDescent="0.25">
      <c r="A50" s="48" t="s">
        <v>52</v>
      </c>
      <c r="B50" s="49"/>
      <c r="C50" s="49"/>
      <c r="D50" s="49"/>
      <c r="E50" s="49"/>
      <c r="F50" s="49"/>
      <c r="G50" s="50"/>
      <c r="H50" s="51">
        <f>H47*L50</f>
        <v>5726018382.7572298</v>
      </c>
      <c r="I50" s="52"/>
      <c r="J50" s="52"/>
      <c r="K50" s="53"/>
      <c r="L50" s="54">
        <v>5.7000000000000002E-2</v>
      </c>
      <c r="M50" s="55"/>
      <c r="N50" s="55"/>
      <c r="O50" s="56"/>
    </row>
    <row r="51" spans="1:18" ht="15.75" thickBot="1" x14ac:dyDescent="0.3">
      <c r="A51" s="57" t="s">
        <v>53</v>
      </c>
      <c r="B51" s="58"/>
      <c r="C51" s="58"/>
      <c r="D51" s="58"/>
      <c r="E51" s="58"/>
      <c r="F51" s="58"/>
      <c r="G51" s="59"/>
      <c r="H51" s="60">
        <f>H47*L51</f>
        <v>5424648994.1910601</v>
      </c>
      <c r="I51" s="61"/>
      <c r="J51" s="61"/>
      <c r="K51" s="62"/>
      <c r="L51" s="63">
        <v>5.3999999999999999E-2</v>
      </c>
      <c r="M51" s="64"/>
      <c r="N51" s="64"/>
      <c r="O51" s="65"/>
    </row>
    <row r="52" spans="1:18" x14ac:dyDescent="0.25">
      <c r="A52" s="1" t="s">
        <v>54</v>
      </c>
    </row>
    <row r="53" spans="1:18" x14ac:dyDescent="0.25">
      <c r="A53" s="1" t="s">
        <v>55</v>
      </c>
      <c r="G53" s="36"/>
      <c r="K53" s="36"/>
      <c r="L53" s="36"/>
      <c r="M53" s="36"/>
      <c r="N53" s="36"/>
      <c r="O53" s="36"/>
      <c r="P53" s="36"/>
      <c r="Q53" s="36"/>
      <c r="R53" s="36"/>
    </row>
    <row r="54" spans="1:18" x14ac:dyDescent="0.25">
      <c r="A54" s="1" t="s">
        <v>56</v>
      </c>
      <c r="K54" s="37"/>
      <c r="L54" s="37"/>
    </row>
    <row r="55" spans="1:18" x14ac:dyDescent="0.25">
      <c r="A55" s="1" t="s">
        <v>57</v>
      </c>
      <c r="K55" s="36"/>
      <c r="L55" s="37"/>
    </row>
    <row r="56" spans="1:18" x14ac:dyDescent="0.25">
      <c r="A56" s="1" t="s">
        <v>58</v>
      </c>
      <c r="K56" s="37"/>
    </row>
    <row r="57" spans="1:18" x14ac:dyDescent="0.25">
      <c r="A57" s="1" t="s">
        <v>59</v>
      </c>
      <c r="K57" s="37"/>
    </row>
    <row r="58" spans="1:18" x14ac:dyDescent="0.25">
      <c r="A58" s="1" t="s">
        <v>60</v>
      </c>
      <c r="K58" s="37"/>
    </row>
    <row r="59" spans="1:18" x14ac:dyDescent="0.25">
      <c r="A59" s="1" t="s">
        <v>61</v>
      </c>
      <c r="N59" s="17"/>
    </row>
    <row r="60" spans="1:18" x14ac:dyDescent="0.25">
      <c r="A60" s="1" t="s">
        <v>62</v>
      </c>
      <c r="N60" s="17"/>
    </row>
    <row r="61" spans="1:18" x14ac:dyDescent="0.25">
      <c r="A61" s="38" t="s">
        <v>63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8" x14ac:dyDescent="0.25">
      <c r="A62" s="38" t="s">
        <v>64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8" x14ac:dyDescent="0.25">
      <c r="A63" s="38" t="s">
        <v>65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8" x14ac:dyDescent="0.25">
      <c r="N64" s="17"/>
    </row>
    <row r="65" spans="1:15" x14ac:dyDescent="0.25">
      <c r="A65" s="38" t="s">
        <v>66</v>
      </c>
      <c r="B65" s="38"/>
      <c r="C65" s="38"/>
      <c r="D65" s="38"/>
      <c r="E65" s="38"/>
      <c r="F65" s="38"/>
      <c r="G65" s="38"/>
      <c r="N65" s="17"/>
      <c r="O65" s="37"/>
    </row>
    <row r="66" spans="1:15" x14ac:dyDescent="0.25">
      <c r="A66" s="38" t="s">
        <v>67</v>
      </c>
      <c r="B66" s="38"/>
      <c r="C66" s="38"/>
      <c r="D66" s="38"/>
      <c r="E66" s="38"/>
      <c r="F66" s="38"/>
      <c r="G66" s="38"/>
      <c r="H66" s="38" t="s">
        <v>68</v>
      </c>
      <c r="I66" s="38"/>
      <c r="J66" s="38"/>
      <c r="K66" s="38"/>
      <c r="L66" s="38"/>
      <c r="M66" s="38"/>
      <c r="N66" s="38"/>
      <c r="O66" s="38"/>
    </row>
    <row r="67" spans="1:15" x14ac:dyDescent="0.25">
      <c r="H67" s="38" t="s">
        <v>69</v>
      </c>
      <c r="I67" s="38"/>
      <c r="J67" s="38"/>
      <c r="K67" s="38"/>
      <c r="L67" s="38"/>
      <c r="M67" s="38"/>
      <c r="N67" s="38"/>
      <c r="O67" s="38"/>
    </row>
    <row r="68" spans="1:15" x14ac:dyDescent="0.25">
      <c r="H68" s="38" t="s">
        <v>70</v>
      </c>
      <c r="I68" s="38"/>
      <c r="J68" s="38"/>
      <c r="K68" s="38"/>
      <c r="L68" s="38"/>
      <c r="M68" s="38"/>
      <c r="N68" s="38"/>
      <c r="O68" s="38"/>
    </row>
    <row r="70" spans="1:15" x14ac:dyDescent="0.25">
      <c r="A70" s="38" t="s">
        <v>71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25">
      <c r="A71" s="38" t="s">
        <v>72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</sheetData>
  <mergeCells count="52">
    <mergeCell ref="A7:A10"/>
    <mergeCell ref="B7:O7"/>
    <mergeCell ref="B8:O8"/>
    <mergeCell ref="B9:O9"/>
    <mergeCell ref="A1:O1"/>
    <mergeCell ref="A2:O2"/>
    <mergeCell ref="A3:O3"/>
    <mergeCell ref="A4:O4"/>
    <mergeCell ref="A5:O5"/>
    <mergeCell ref="A41:G41"/>
    <mergeCell ref="H41:K41"/>
    <mergeCell ref="L41:O41"/>
    <mergeCell ref="A42:G42"/>
    <mergeCell ref="H42:K42"/>
    <mergeCell ref="L42:O42"/>
    <mergeCell ref="A43:G43"/>
    <mergeCell ref="H43:K43"/>
    <mergeCell ref="L43:O43"/>
    <mergeCell ref="A44:G44"/>
    <mergeCell ref="H44:K44"/>
    <mergeCell ref="L44:O44"/>
    <mergeCell ref="A45:G45"/>
    <mergeCell ref="H45:K45"/>
    <mergeCell ref="L45:O45"/>
    <mergeCell ref="A46:G46"/>
    <mergeCell ref="H46:K46"/>
    <mergeCell ref="L46:O46"/>
    <mergeCell ref="A47:G47"/>
    <mergeCell ref="H47:K47"/>
    <mergeCell ref="L47:O47"/>
    <mergeCell ref="A48:G48"/>
    <mergeCell ref="H48:K48"/>
    <mergeCell ref="L48:O48"/>
    <mergeCell ref="A63:O63"/>
    <mergeCell ref="A49:G49"/>
    <mergeCell ref="H49:K49"/>
    <mergeCell ref="L49:O49"/>
    <mergeCell ref="A50:G50"/>
    <mergeCell ref="H50:K50"/>
    <mergeCell ref="L50:O50"/>
    <mergeCell ref="A51:G51"/>
    <mergeCell ref="H51:K51"/>
    <mergeCell ref="L51:O51"/>
    <mergeCell ref="A61:O61"/>
    <mergeCell ref="A62:O62"/>
    <mergeCell ref="A71:O71"/>
    <mergeCell ref="A65:G65"/>
    <mergeCell ref="A66:G66"/>
    <mergeCell ref="H66:O66"/>
    <mergeCell ref="H67:O67"/>
    <mergeCell ref="H68:O68"/>
    <mergeCell ref="A70:O70"/>
  </mergeCells>
  <pageMargins left="0.511811024" right="0.511811024" top="0.78740157499999996" bottom="0.78740157499999996" header="0.31496062000000002" footer="0.31496062000000002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cp:lastPrinted>2025-09-22T16:27:33Z</cp:lastPrinted>
  <dcterms:created xsi:type="dcterms:W3CDTF">2025-09-22T16:24:06Z</dcterms:created>
  <dcterms:modified xsi:type="dcterms:W3CDTF">2025-09-24T19:57:40Z</dcterms:modified>
</cp:coreProperties>
</file>