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defaultThemeVersion="124226"/>
  <mc:AlternateContent xmlns:mc="http://schemas.openxmlformats.org/markup-compatibility/2006">
    <mc:Choice Requires="x15">
      <x15ac:absPath xmlns:x15ac="http://schemas.microsoft.com/office/spreadsheetml/2010/11/ac" url="C:\Users\priscillamarques\AppData\Local\Microsoft\Windows\INetCache\Content.Outlook\OL73MDEX\"/>
    </mc:Choice>
  </mc:AlternateContent>
  <xr:revisionPtr revIDLastSave="0" documentId="13_ncr:1_{60DE4D48-3027-4BBB-8AC4-7B1A5D97084B}" xr6:coauthVersionLast="36" xr6:coauthVersionMax="47" xr10:uidLastSave="{00000000-0000-0000-0000-000000000000}"/>
  <bookViews>
    <workbookView xWindow="-120" yWindow="-120" windowWidth="29040" windowHeight="15990" xr2:uid="{00000000-000D-0000-FFFF-FFFF00000000}"/>
  </bookViews>
  <sheets>
    <sheet name="MEDIÇÃO INICIAL" sheetId="16"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'MEDIÇÃO INICIAL'!$A$13:$AU$278</definedName>
    <definedName name="_PM2" localSheetId="0">#REF!</definedName>
    <definedName name="_PM2">#REF!</definedName>
    <definedName name="_xlnm.Print_Area" localSheetId="0">'MEDIÇÃO INICIAL'!$B$1:$AR$278</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'MEDIÇÃO INICIAL'!$8:$12</definedName>
    <definedName name="tubulacao" localSheetId="0">#REF!</definedName>
    <definedName name="tubulacao">#REF!</definedName>
    <definedName name="VagasCmexp" localSheetId="0">[1]pavimentação!#REF!</definedName>
    <definedName name="VagasCmexp">[1]pavimentação!#REF!</definedName>
  </definedNames>
  <calcPr calcId="191029" fullPrecision="0"/>
</workbook>
</file>

<file path=xl/calcChain.xml><?xml version="1.0" encoding="utf-8"?>
<calcChain xmlns="http://schemas.openxmlformats.org/spreadsheetml/2006/main">
  <c r="AN16" i="16" l="1"/>
  <c r="M24" i="16"/>
  <c r="M25" i="16"/>
  <c r="M22" i="16"/>
  <c r="M23" i="16"/>
  <c r="AN15" i="16" l="1"/>
  <c r="AM15" i="16" l="1"/>
  <c r="AM268" i="16"/>
  <c r="AM267" i="16"/>
  <c r="AM266" i="16"/>
  <c r="AM265" i="16"/>
  <c r="AM264" i="16"/>
  <c r="AM263" i="16"/>
  <c r="AM262" i="16"/>
  <c r="AM261" i="16"/>
  <c r="AM260" i="16"/>
  <c r="AM259" i="16"/>
  <c r="AM258" i="16"/>
  <c r="AM257" i="16"/>
  <c r="AM256" i="16"/>
  <c r="AM255" i="16"/>
  <c r="AM254" i="16"/>
  <c r="AM253" i="16"/>
  <c r="AM252" i="16"/>
  <c r="AM251" i="16"/>
  <c r="AM250" i="16"/>
  <c r="AM249" i="16"/>
  <c r="AM248" i="16"/>
  <c r="AM247" i="16"/>
  <c r="AM246" i="16"/>
  <c r="AM245" i="16"/>
  <c r="AM244" i="16"/>
  <c r="AM243" i="16"/>
  <c r="AM242" i="16"/>
  <c r="AM241" i="16"/>
  <c r="AM240" i="16"/>
  <c r="AM239" i="16"/>
  <c r="AM238" i="16"/>
  <c r="AM237" i="16"/>
  <c r="AM236" i="16"/>
  <c r="AM235" i="16"/>
  <c r="AM234" i="16"/>
  <c r="AM233" i="16"/>
  <c r="AM232" i="16"/>
  <c r="AM231" i="16"/>
  <c r="AM230" i="16"/>
  <c r="AM229" i="16"/>
  <c r="AM228" i="16"/>
  <c r="AM227" i="16"/>
  <c r="AM226" i="16"/>
  <c r="AM225" i="16"/>
  <c r="AM224" i="16"/>
  <c r="AM223" i="16"/>
  <c r="AM222" i="16"/>
  <c r="AM221" i="16"/>
  <c r="AM220" i="16"/>
  <c r="AM219" i="16"/>
  <c r="AM218" i="16"/>
  <c r="AM217" i="16"/>
  <c r="AM216" i="16"/>
  <c r="AM215" i="16"/>
  <c r="AM214" i="16"/>
  <c r="AM213" i="16"/>
  <c r="AM212" i="16"/>
  <c r="AM211" i="16"/>
  <c r="AM210" i="16"/>
  <c r="AM209" i="16"/>
  <c r="AM208" i="16"/>
  <c r="AM207" i="16"/>
  <c r="AM206" i="16"/>
  <c r="AM205" i="16"/>
  <c r="AM204" i="16"/>
  <c r="AM203" i="16"/>
  <c r="AM202" i="16"/>
  <c r="AM201" i="16"/>
  <c r="AM200" i="16"/>
  <c r="AM199" i="16"/>
  <c r="AM198" i="16"/>
  <c r="AM197" i="16"/>
  <c r="AM196" i="16"/>
  <c r="AM195" i="16"/>
  <c r="AM194" i="16"/>
  <c r="AM193" i="16"/>
  <c r="AM192" i="16"/>
  <c r="AM191" i="16"/>
  <c r="AM190" i="16"/>
  <c r="AM189" i="16"/>
  <c r="AM188" i="16"/>
  <c r="AM187" i="16"/>
  <c r="AM186" i="16"/>
  <c r="AM185" i="16"/>
  <c r="AM184" i="16"/>
  <c r="AM183" i="16"/>
  <c r="AM182" i="16"/>
  <c r="AM181" i="16"/>
  <c r="AM180" i="16"/>
  <c r="AM179" i="16"/>
  <c r="AM178" i="16"/>
  <c r="AM177" i="16"/>
  <c r="AM176" i="16"/>
  <c r="AM175" i="16"/>
  <c r="AM174" i="16"/>
  <c r="AM173" i="16"/>
  <c r="AM172" i="16"/>
  <c r="AM171" i="16"/>
  <c r="AM170" i="16"/>
  <c r="AM169" i="16"/>
  <c r="AM168" i="16"/>
  <c r="AM167" i="16"/>
  <c r="AM166" i="16"/>
  <c r="AM165" i="16"/>
  <c r="AM164" i="16"/>
  <c r="AM163" i="16"/>
  <c r="AM162" i="16"/>
  <c r="AM161" i="16"/>
  <c r="AM160" i="16"/>
  <c r="AM159" i="16"/>
  <c r="AM158" i="16"/>
  <c r="AM157" i="16"/>
  <c r="AM156" i="16"/>
  <c r="AM155" i="16"/>
  <c r="AM154" i="16"/>
  <c r="AM153" i="16"/>
  <c r="AM152" i="16"/>
  <c r="AM151" i="16"/>
  <c r="AM150" i="16"/>
  <c r="AM149" i="16"/>
  <c r="AM148" i="16"/>
  <c r="AM147" i="16"/>
  <c r="AM146" i="16"/>
  <c r="AM145" i="16"/>
  <c r="AM144" i="16"/>
  <c r="AM143" i="16"/>
  <c r="AM142" i="16"/>
  <c r="AM141" i="16"/>
  <c r="AM140" i="16"/>
  <c r="AM139" i="16"/>
  <c r="AM138" i="16"/>
  <c r="AM137" i="16"/>
  <c r="AM136" i="16"/>
  <c r="AM135" i="16"/>
  <c r="AM134" i="16"/>
  <c r="AM133" i="16"/>
  <c r="AM132" i="16"/>
  <c r="AM131" i="16"/>
  <c r="AM130" i="16"/>
  <c r="AM129" i="16"/>
  <c r="AM128" i="16"/>
  <c r="AM127" i="16"/>
  <c r="AM126" i="16"/>
  <c r="AM125" i="16"/>
  <c r="AM124" i="16"/>
  <c r="AM123" i="16"/>
  <c r="AM122" i="16"/>
  <c r="AM121" i="16"/>
  <c r="AM120" i="16"/>
  <c r="AM119" i="16"/>
  <c r="AM118" i="16"/>
  <c r="AM117" i="16"/>
  <c r="AM116" i="16"/>
  <c r="AM115" i="16"/>
  <c r="AM114" i="16"/>
  <c r="AM113" i="16"/>
  <c r="AM112" i="16"/>
  <c r="AM111" i="16"/>
  <c r="AM110" i="16"/>
  <c r="AM109" i="16"/>
  <c r="AM108" i="16"/>
  <c r="AM107" i="16"/>
  <c r="AM106" i="16"/>
  <c r="AM105" i="16"/>
  <c r="AM104" i="16"/>
  <c r="AM103" i="16"/>
  <c r="AM102" i="16"/>
  <c r="AM101" i="16"/>
  <c r="AM100" i="16"/>
  <c r="AM99" i="16"/>
  <c r="AM98" i="16"/>
  <c r="AM97" i="16"/>
  <c r="AM96" i="16"/>
  <c r="AM95" i="16"/>
  <c r="AM94" i="16"/>
  <c r="AM93" i="16"/>
  <c r="AM92" i="16"/>
  <c r="AM91" i="16"/>
  <c r="AM90" i="16"/>
  <c r="AM89" i="16"/>
  <c r="AM88" i="16"/>
  <c r="AM87" i="16"/>
  <c r="AM86" i="16"/>
  <c r="AM85" i="16"/>
  <c r="AM84" i="16"/>
  <c r="AM83" i="16"/>
  <c r="AM82" i="16"/>
  <c r="AM81" i="16"/>
  <c r="AM80" i="16"/>
  <c r="AM79" i="16"/>
  <c r="AM78" i="16"/>
  <c r="AM77" i="16"/>
  <c r="AM76" i="16"/>
  <c r="AM75" i="16"/>
  <c r="AM74" i="16"/>
  <c r="AM73" i="16"/>
  <c r="AM72" i="16"/>
  <c r="AM71" i="16"/>
  <c r="AM70" i="16"/>
  <c r="AM69" i="16"/>
  <c r="AM68" i="16"/>
  <c r="AM67" i="16"/>
  <c r="AM66" i="16"/>
  <c r="AM65" i="16"/>
  <c r="AM64" i="16"/>
  <c r="AM63" i="16"/>
  <c r="AM62" i="16"/>
  <c r="AM61" i="16"/>
  <c r="AM60" i="16"/>
  <c r="AM59" i="16"/>
  <c r="AM58" i="16"/>
  <c r="AM57" i="16"/>
  <c r="AM56" i="16"/>
  <c r="AM55" i="16"/>
  <c r="AM54" i="16"/>
  <c r="AM53" i="16"/>
  <c r="AM52" i="16"/>
  <c r="AM51" i="16"/>
  <c r="AM50" i="16"/>
  <c r="AM49" i="16"/>
  <c r="AM48" i="16"/>
  <c r="AM47" i="16"/>
  <c r="AM46" i="16"/>
  <c r="AM45" i="16"/>
  <c r="AM44" i="16"/>
  <c r="AM43" i="16"/>
  <c r="AM42" i="16"/>
  <c r="AM41" i="16"/>
  <c r="AM40" i="16"/>
  <c r="AM39" i="16"/>
  <c r="AM38" i="16"/>
  <c r="AM37" i="16"/>
  <c r="AM36" i="16"/>
  <c r="AM35" i="16"/>
  <c r="AM34" i="16"/>
  <c r="AM33" i="16"/>
  <c r="AM32" i="16"/>
  <c r="AM31" i="16"/>
  <c r="AM30" i="16"/>
  <c r="AM29" i="16"/>
  <c r="AM28" i="16"/>
  <c r="AM27" i="16"/>
  <c r="AM26" i="16"/>
  <c r="AM25" i="16"/>
  <c r="AM24" i="16"/>
  <c r="AM23" i="16"/>
  <c r="AM22" i="16"/>
  <c r="AM21" i="16"/>
  <c r="AM20" i="16"/>
  <c r="AM19" i="16"/>
  <c r="AM18" i="16"/>
  <c r="AM17" i="16"/>
  <c r="AM16" i="16"/>
  <c r="AK268" i="16"/>
  <c r="AK267" i="16"/>
  <c r="AK266" i="16"/>
  <c r="AK265" i="16"/>
  <c r="AK264" i="16"/>
  <c r="AK263" i="16"/>
  <c r="AK262" i="16"/>
  <c r="AK261" i="16"/>
  <c r="AK260" i="16"/>
  <c r="AK259" i="16"/>
  <c r="AK258" i="16"/>
  <c r="AK257" i="16"/>
  <c r="AK256" i="16"/>
  <c r="AK255" i="16"/>
  <c r="AK254" i="16"/>
  <c r="AK253" i="16"/>
  <c r="AK252" i="16"/>
  <c r="AK251" i="16"/>
  <c r="AK250" i="16"/>
  <c r="AK249" i="16"/>
  <c r="AK248" i="16"/>
  <c r="AK247" i="16"/>
  <c r="AK246" i="16"/>
  <c r="AK245" i="16"/>
  <c r="AK244" i="16"/>
  <c r="AK243" i="16"/>
  <c r="AK242" i="16"/>
  <c r="AK241" i="16"/>
  <c r="AK240" i="16"/>
  <c r="AK239" i="16"/>
  <c r="AK238" i="16"/>
  <c r="AK237" i="16"/>
  <c r="AK236" i="16"/>
  <c r="AK235" i="16"/>
  <c r="AK234" i="16"/>
  <c r="AK233" i="16"/>
  <c r="AK232" i="16"/>
  <c r="AK231" i="16"/>
  <c r="AK230" i="16"/>
  <c r="AK229" i="16"/>
  <c r="AK228" i="16"/>
  <c r="AK227" i="16"/>
  <c r="AK226" i="16"/>
  <c r="AK225" i="16"/>
  <c r="AK224" i="16"/>
  <c r="AK223" i="16"/>
  <c r="AK222" i="16"/>
  <c r="AK221" i="16"/>
  <c r="AK220" i="16"/>
  <c r="AK219" i="16"/>
  <c r="AK218" i="16"/>
  <c r="AK217" i="16"/>
  <c r="AK216" i="16"/>
  <c r="AK215" i="16"/>
  <c r="AK214" i="16"/>
  <c r="AK213" i="16"/>
  <c r="AK212" i="16"/>
  <c r="AK211" i="16"/>
  <c r="AK210" i="16"/>
  <c r="AK209" i="16"/>
  <c r="AK208" i="16"/>
  <c r="AK207" i="16"/>
  <c r="AK206" i="16"/>
  <c r="AK205" i="16"/>
  <c r="AK204" i="16"/>
  <c r="AK203" i="16"/>
  <c r="AK202" i="16"/>
  <c r="AK201" i="16"/>
  <c r="AK200" i="16"/>
  <c r="AK199" i="16"/>
  <c r="AK198" i="16"/>
  <c r="AK197" i="16"/>
  <c r="AK196" i="16"/>
  <c r="AK195" i="16"/>
  <c r="AK194" i="16"/>
  <c r="AK193" i="16"/>
  <c r="AK192" i="16"/>
  <c r="AK191" i="16"/>
  <c r="AK190" i="16"/>
  <c r="AK189" i="16"/>
  <c r="AK188" i="16"/>
  <c r="AK187" i="16"/>
  <c r="AK186" i="16"/>
  <c r="AK185" i="16"/>
  <c r="AK184" i="16"/>
  <c r="AK183" i="16"/>
  <c r="AK182" i="16"/>
  <c r="AK181" i="16"/>
  <c r="AK180" i="16"/>
  <c r="AK179" i="16"/>
  <c r="AK178" i="16"/>
  <c r="AK177" i="16"/>
  <c r="AK176" i="16"/>
  <c r="AK175" i="16"/>
  <c r="AK174" i="16"/>
  <c r="AK173" i="16"/>
  <c r="AK172" i="16"/>
  <c r="AK171" i="16"/>
  <c r="AK170" i="16"/>
  <c r="AK169" i="16"/>
  <c r="AK168" i="16"/>
  <c r="AK167" i="16"/>
  <c r="AK166" i="16"/>
  <c r="AK165" i="16"/>
  <c r="AK164" i="16"/>
  <c r="AK163" i="16"/>
  <c r="AK162" i="16"/>
  <c r="AK161" i="16"/>
  <c r="AK160" i="16"/>
  <c r="AK159" i="16"/>
  <c r="AK158" i="16"/>
  <c r="AK157" i="16"/>
  <c r="AK156" i="16"/>
  <c r="AK155" i="16"/>
  <c r="AK154" i="16"/>
  <c r="AK153" i="16"/>
  <c r="AK152" i="16"/>
  <c r="AK151" i="16"/>
  <c r="AK150" i="16"/>
  <c r="AK149" i="16"/>
  <c r="AK148" i="16"/>
  <c r="AK147" i="16"/>
  <c r="AK146" i="16"/>
  <c r="AK145" i="16"/>
  <c r="AK144" i="16"/>
  <c r="AK143" i="16"/>
  <c r="AK142" i="16"/>
  <c r="AK141" i="16"/>
  <c r="AK140" i="16"/>
  <c r="AK139" i="16"/>
  <c r="AK138" i="16"/>
  <c r="AK137" i="16"/>
  <c r="AK136" i="16"/>
  <c r="AK135" i="16"/>
  <c r="AK134" i="16"/>
  <c r="AK133" i="16"/>
  <c r="AK132" i="16"/>
  <c r="AK131" i="16"/>
  <c r="AK130" i="16"/>
  <c r="AK129" i="16"/>
  <c r="AK128" i="16"/>
  <c r="AK127" i="16"/>
  <c r="AK126" i="16"/>
  <c r="AK125" i="16"/>
  <c r="AK124" i="16"/>
  <c r="AK123" i="16"/>
  <c r="AK122" i="16"/>
  <c r="AK121" i="16"/>
  <c r="AK120" i="16"/>
  <c r="AK119" i="16"/>
  <c r="AK118" i="16"/>
  <c r="AK117" i="16"/>
  <c r="AK116" i="16"/>
  <c r="AK115" i="16"/>
  <c r="AK114" i="16"/>
  <c r="AK113" i="16"/>
  <c r="AK112" i="16"/>
  <c r="AK111" i="16"/>
  <c r="AK110" i="16"/>
  <c r="AK109" i="16"/>
  <c r="AK108" i="16"/>
  <c r="AK107" i="16"/>
  <c r="AK106" i="16"/>
  <c r="AK105" i="16"/>
  <c r="AK104" i="16"/>
  <c r="AK103" i="16"/>
  <c r="AK102" i="16"/>
  <c r="AK101" i="16"/>
  <c r="AK100" i="16"/>
  <c r="AK99" i="16"/>
  <c r="AK98" i="16"/>
  <c r="AK97" i="16"/>
  <c r="AK96" i="16"/>
  <c r="AK95" i="16"/>
  <c r="AK94" i="16"/>
  <c r="AK93" i="16"/>
  <c r="AK92" i="16"/>
  <c r="AK91" i="16"/>
  <c r="AK90" i="16"/>
  <c r="AK89" i="16"/>
  <c r="AK88" i="16"/>
  <c r="AK87" i="16"/>
  <c r="AK86" i="16"/>
  <c r="AK85" i="16"/>
  <c r="AK84" i="16"/>
  <c r="AK83" i="16"/>
  <c r="AK82" i="16"/>
  <c r="AK81" i="16"/>
  <c r="AK80" i="16"/>
  <c r="AK79" i="16"/>
  <c r="AK78" i="16"/>
  <c r="AK77" i="16"/>
  <c r="AK76" i="16"/>
  <c r="AK75" i="16"/>
  <c r="AK74" i="16"/>
  <c r="AK73" i="16"/>
  <c r="AK72" i="16"/>
  <c r="AK71" i="16"/>
  <c r="AK70" i="16"/>
  <c r="AK69" i="16"/>
  <c r="AK68" i="16"/>
  <c r="AK67" i="16"/>
  <c r="AK66" i="16"/>
  <c r="AK65" i="16"/>
  <c r="AK64" i="16"/>
  <c r="AK63" i="16"/>
  <c r="AK62" i="16"/>
  <c r="AK61" i="16"/>
  <c r="AK60" i="16"/>
  <c r="AK59" i="16"/>
  <c r="AK58" i="16"/>
  <c r="AK57" i="16"/>
  <c r="AK56" i="16"/>
  <c r="AK55" i="16"/>
  <c r="AK54" i="16"/>
  <c r="AK53" i="16"/>
  <c r="AK52" i="16"/>
  <c r="AK51" i="16"/>
  <c r="AK50" i="16"/>
  <c r="AK49" i="16"/>
  <c r="AK48" i="16"/>
  <c r="AK47" i="16"/>
  <c r="AK46" i="16"/>
  <c r="AK45" i="16"/>
  <c r="AK44" i="16"/>
  <c r="AK43" i="16"/>
  <c r="AK42" i="16"/>
  <c r="AK41" i="16"/>
  <c r="AK40" i="16"/>
  <c r="AK39" i="16"/>
  <c r="AK38" i="16"/>
  <c r="AK37" i="16"/>
  <c r="AK36" i="16"/>
  <c r="AK35" i="16"/>
  <c r="AK34" i="16"/>
  <c r="AK33" i="16"/>
  <c r="AK32" i="16"/>
  <c r="AK31" i="16"/>
  <c r="AK30" i="16"/>
  <c r="AK29" i="16"/>
  <c r="AK28" i="16"/>
  <c r="AK27" i="16"/>
  <c r="AK26" i="16"/>
  <c r="AK25" i="16"/>
  <c r="AK24" i="16"/>
  <c r="AK23" i="16"/>
  <c r="AK22" i="16"/>
  <c r="AK21" i="16"/>
  <c r="AK20" i="16"/>
  <c r="AK19" i="16"/>
  <c r="AK18" i="16"/>
  <c r="AK17" i="16"/>
  <c r="AK16" i="16"/>
  <c r="AK15" i="16"/>
  <c r="AI268" i="16"/>
  <c r="AI267" i="16"/>
  <c r="AI266" i="16"/>
  <c r="AI265" i="16"/>
  <c r="AI264" i="16"/>
  <c r="AI263" i="16"/>
  <c r="AI262" i="16"/>
  <c r="AI261" i="16"/>
  <c r="AI260" i="16"/>
  <c r="AI259" i="16"/>
  <c r="AI258" i="16"/>
  <c r="AI257" i="16"/>
  <c r="AI256" i="16"/>
  <c r="AI255" i="16"/>
  <c r="AI254" i="16"/>
  <c r="AI253" i="16"/>
  <c r="AI252" i="16"/>
  <c r="AI251" i="16"/>
  <c r="AI250" i="16"/>
  <c r="AI249" i="16"/>
  <c r="AI248" i="16"/>
  <c r="AI247" i="16"/>
  <c r="AI246" i="16"/>
  <c r="AI245" i="16"/>
  <c r="AI244" i="16"/>
  <c r="AI243" i="16"/>
  <c r="AI242" i="16"/>
  <c r="AI241" i="16"/>
  <c r="AI240" i="16"/>
  <c r="AI239" i="16"/>
  <c r="AI238" i="16"/>
  <c r="AI237" i="16"/>
  <c r="AI236" i="16"/>
  <c r="AI235" i="16"/>
  <c r="AI234" i="16"/>
  <c r="AI233" i="16"/>
  <c r="AI232" i="16"/>
  <c r="AI231" i="16"/>
  <c r="AI230" i="16"/>
  <c r="AI229" i="16"/>
  <c r="AI228" i="16"/>
  <c r="AI227" i="16"/>
  <c r="AI226" i="16"/>
  <c r="AI225" i="16"/>
  <c r="AI224" i="16"/>
  <c r="AI223" i="16"/>
  <c r="AI222" i="16"/>
  <c r="AI221" i="16"/>
  <c r="AI220" i="16"/>
  <c r="AI219" i="16"/>
  <c r="AI218" i="16"/>
  <c r="AI217" i="16"/>
  <c r="AI216" i="16"/>
  <c r="AI215" i="16"/>
  <c r="AI214" i="16"/>
  <c r="AI213" i="16"/>
  <c r="AI212" i="16"/>
  <c r="AI211" i="16"/>
  <c r="AI210" i="16"/>
  <c r="AI209" i="16"/>
  <c r="AI208" i="16"/>
  <c r="AI207" i="16"/>
  <c r="AI206" i="16"/>
  <c r="AI205" i="16"/>
  <c r="AI204" i="16"/>
  <c r="AI203" i="16"/>
  <c r="AI202" i="16"/>
  <c r="AI201" i="16"/>
  <c r="AI200" i="16"/>
  <c r="AI199" i="16"/>
  <c r="AI198" i="16"/>
  <c r="AI197" i="16"/>
  <c r="AI196" i="16"/>
  <c r="AI195" i="16"/>
  <c r="AI194" i="16"/>
  <c r="AI193" i="16"/>
  <c r="AI192" i="16"/>
  <c r="AI191" i="16"/>
  <c r="AI190" i="16"/>
  <c r="AI189" i="16"/>
  <c r="AI188" i="16"/>
  <c r="AI187" i="16"/>
  <c r="AI186" i="16"/>
  <c r="AI185" i="16"/>
  <c r="AI184" i="16"/>
  <c r="AI183" i="16"/>
  <c r="AI182" i="16"/>
  <c r="AI181" i="16"/>
  <c r="AI180" i="16"/>
  <c r="AI179"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I151" i="16"/>
  <c r="AI150" i="16"/>
  <c r="AI149" i="16"/>
  <c r="AI148" i="16"/>
  <c r="AI147" i="16"/>
  <c r="AI146" i="16"/>
  <c r="AI145" i="16"/>
  <c r="AI144" i="16"/>
  <c r="AI143" i="16"/>
  <c r="AI142" i="16"/>
  <c r="AI141" i="16"/>
  <c r="AI140" i="16"/>
  <c r="AI139" i="16"/>
  <c r="AI138" i="16"/>
  <c r="AI137" i="16"/>
  <c r="AI136" i="16"/>
  <c r="AI135" i="16"/>
  <c r="AI134" i="16"/>
  <c r="AI133" i="16"/>
  <c r="AI132" i="16"/>
  <c r="AI131" i="16"/>
  <c r="AI130" i="16"/>
  <c r="AI129" i="16"/>
  <c r="AI128" i="16"/>
  <c r="AI127" i="16"/>
  <c r="AI126" i="16"/>
  <c r="AI125" i="16"/>
  <c r="AI124" i="16"/>
  <c r="AI123" i="16"/>
  <c r="AI122" i="16"/>
  <c r="AI121" i="16"/>
  <c r="AI120" i="16"/>
  <c r="AI119" i="16"/>
  <c r="AI118" i="16"/>
  <c r="AI117" i="16"/>
  <c r="AI116" i="16"/>
  <c r="AI115" i="16"/>
  <c r="AI114" i="16"/>
  <c r="AI113" i="16"/>
  <c r="AI112" i="16"/>
  <c r="AI111" i="16"/>
  <c r="AI110" i="16"/>
  <c r="AI109" i="16"/>
  <c r="AI108" i="16"/>
  <c r="AI107" i="16"/>
  <c r="AI106" i="16"/>
  <c r="AI105" i="16"/>
  <c r="AI104" i="16"/>
  <c r="AI103" i="16"/>
  <c r="AI102" i="16"/>
  <c r="AI101" i="16"/>
  <c r="AI100" i="16"/>
  <c r="AI99" i="16"/>
  <c r="AI98" i="16"/>
  <c r="AI97" i="16"/>
  <c r="AI96" i="16"/>
  <c r="AI95" i="16"/>
  <c r="AI94" i="16"/>
  <c r="AI93" i="16"/>
  <c r="AI92" i="16"/>
  <c r="AI91" i="16"/>
  <c r="AI90" i="16"/>
  <c r="AI89" i="16"/>
  <c r="AI88" i="16"/>
  <c r="AI87" i="16"/>
  <c r="AI86" i="16"/>
  <c r="AI85" i="16"/>
  <c r="AI84" i="16"/>
  <c r="AI83" i="16"/>
  <c r="AI82" i="16"/>
  <c r="AI81" i="16"/>
  <c r="AI80" i="16"/>
  <c r="AI79" i="16"/>
  <c r="AI78" i="16"/>
  <c r="AI77" i="16"/>
  <c r="AI76" i="16"/>
  <c r="AI75" i="16"/>
  <c r="AI74" i="16"/>
  <c r="AI73" i="16"/>
  <c r="AI72" i="16"/>
  <c r="AI71" i="16"/>
  <c r="AI70" i="16"/>
  <c r="AI69" i="16"/>
  <c r="AI68" i="16"/>
  <c r="AI67" i="16"/>
  <c r="AI66" i="16"/>
  <c r="AI65" i="16"/>
  <c r="AI64" i="16"/>
  <c r="AI63" i="16"/>
  <c r="AI62" i="16"/>
  <c r="AI61" i="16"/>
  <c r="AI60" i="16"/>
  <c r="AI59" i="16"/>
  <c r="AI58" i="16"/>
  <c r="AI57" i="16"/>
  <c r="AI56" i="16"/>
  <c r="AI55" i="16"/>
  <c r="AI54" i="16"/>
  <c r="AI53" i="16"/>
  <c r="AI52" i="16"/>
  <c r="AI51" i="16"/>
  <c r="AI50" i="16"/>
  <c r="AI49" i="16"/>
  <c r="AI48" i="16"/>
  <c r="AI47" i="16"/>
  <c r="AI46" i="16"/>
  <c r="AI45" i="16"/>
  <c r="AI44" i="16"/>
  <c r="AI43" i="16"/>
  <c r="AI42" i="16"/>
  <c r="AI41" i="16"/>
  <c r="AI40" i="16"/>
  <c r="AI39" i="16"/>
  <c r="AI38" i="16"/>
  <c r="AI37" i="16"/>
  <c r="AI36" i="16"/>
  <c r="AI35" i="16"/>
  <c r="AI34" i="16"/>
  <c r="AI33" i="16"/>
  <c r="AI32" i="16"/>
  <c r="AI31" i="16"/>
  <c r="AI30" i="16"/>
  <c r="AI29" i="16"/>
  <c r="AI28" i="16"/>
  <c r="AI27" i="16"/>
  <c r="AI26" i="16"/>
  <c r="AI25" i="16"/>
  <c r="AI24" i="16"/>
  <c r="AI23" i="16"/>
  <c r="AI22" i="16"/>
  <c r="AI21" i="16"/>
  <c r="AI20" i="16"/>
  <c r="AI19" i="16"/>
  <c r="AI18" i="16"/>
  <c r="AI17" i="16"/>
  <c r="AI16" i="16"/>
  <c r="AI15" i="16"/>
  <c r="AG268" i="16"/>
  <c r="AG267" i="16"/>
  <c r="AG266" i="16"/>
  <c r="AG265" i="16"/>
  <c r="AG264" i="16"/>
  <c r="AG263" i="16"/>
  <c r="AG262" i="16"/>
  <c r="AG261" i="16"/>
  <c r="AG260" i="16"/>
  <c r="AG259" i="16"/>
  <c r="AG258" i="16"/>
  <c r="AG257" i="16"/>
  <c r="AG256" i="16"/>
  <c r="AG255" i="16"/>
  <c r="AG254" i="16"/>
  <c r="AG253" i="16"/>
  <c r="AG252" i="16"/>
  <c r="AG251" i="16"/>
  <c r="AG250" i="16"/>
  <c r="AG249" i="16"/>
  <c r="AG248" i="16"/>
  <c r="AG247" i="16"/>
  <c r="AG246" i="16"/>
  <c r="AG245" i="16"/>
  <c r="AG244" i="16"/>
  <c r="AG243" i="16"/>
  <c r="AG242" i="16"/>
  <c r="AG241" i="16"/>
  <c r="AG240" i="16"/>
  <c r="AG239" i="16"/>
  <c r="AG238" i="16"/>
  <c r="AG237" i="16"/>
  <c r="AG236" i="16"/>
  <c r="AG235" i="16"/>
  <c r="AG234" i="16"/>
  <c r="AG233" i="16"/>
  <c r="AG232" i="16"/>
  <c r="AG231" i="16"/>
  <c r="AG230" i="16"/>
  <c r="AG229" i="16"/>
  <c r="AG228" i="16"/>
  <c r="AG227" i="16"/>
  <c r="AG226" i="16"/>
  <c r="AG225" i="16"/>
  <c r="AG224" i="16"/>
  <c r="AG223" i="16"/>
  <c r="AG222" i="16"/>
  <c r="AG221" i="16"/>
  <c r="AG220" i="16"/>
  <c r="AG219" i="16"/>
  <c r="AG218" i="16"/>
  <c r="AG217" i="16"/>
  <c r="AG216" i="16"/>
  <c r="AG215" i="16"/>
  <c r="AG214" i="16"/>
  <c r="AG213" i="16"/>
  <c r="AG212" i="16"/>
  <c r="AG211" i="16"/>
  <c r="AG210" i="16"/>
  <c r="AG209" i="16"/>
  <c r="AG208" i="16"/>
  <c r="AG207" i="16"/>
  <c r="AG206" i="16"/>
  <c r="AG205" i="16"/>
  <c r="AG204" i="16"/>
  <c r="AG203" i="16"/>
  <c r="AG202" i="16"/>
  <c r="AG201" i="16"/>
  <c r="AG200" i="16"/>
  <c r="AG199" i="16"/>
  <c r="AG198" i="16"/>
  <c r="AG197" i="16"/>
  <c r="AG196" i="16"/>
  <c r="AG195" i="16"/>
  <c r="AG194" i="16"/>
  <c r="AG193" i="16"/>
  <c r="AG192" i="16"/>
  <c r="AG191" i="16"/>
  <c r="AG190" i="16"/>
  <c r="AG189" i="16"/>
  <c r="AG188" i="16"/>
  <c r="AG187" i="16"/>
  <c r="AG186" i="16"/>
  <c r="AG185" i="16"/>
  <c r="AG184" i="16"/>
  <c r="AG183" i="16"/>
  <c r="AG182" i="16"/>
  <c r="AG181" i="16"/>
  <c r="AG180" i="16"/>
  <c r="AG179" i="16"/>
  <c r="AG178" i="16"/>
  <c r="AG177" i="16"/>
  <c r="AG176" i="16"/>
  <c r="AG175" i="16"/>
  <c r="AG174" i="16"/>
  <c r="AG173" i="16"/>
  <c r="AG172" i="16"/>
  <c r="AG171" i="16"/>
  <c r="AG170" i="16"/>
  <c r="AG169" i="16"/>
  <c r="AG168" i="16"/>
  <c r="AG167" i="16"/>
  <c r="AG166" i="16"/>
  <c r="AG165" i="16"/>
  <c r="AG164" i="16"/>
  <c r="AG163" i="16"/>
  <c r="AG162" i="16"/>
  <c r="AG161" i="16"/>
  <c r="AG160" i="16"/>
  <c r="AG159" i="16"/>
  <c r="AG158" i="16"/>
  <c r="AG157" i="16"/>
  <c r="AG156" i="16"/>
  <c r="AG155" i="16"/>
  <c r="AG154" i="16"/>
  <c r="AG153" i="16"/>
  <c r="AG152" i="16"/>
  <c r="AG151" i="16"/>
  <c r="AG150" i="16"/>
  <c r="AG149" i="16"/>
  <c r="AG148" i="16"/>
  <c r="AG147" i="16"/>
  <c r="AG146" i="16"/>
  <c r="AG145" i="16"/>
  <c r="AG144" i="16"/>
  <c r="AG143" i="16"/>
  <c r="AG142" i="16"/>
  <c r="AG141" i="16"/>
  <c r="AG140" i="16"/>
  <c r="AG139" i="16"/>
  <c r="AG138" i="16"/>
  <c r="AG137" i="16"/>
  <c r="AG136" i="16"/>
  <c r="AG135" i="16"/>
  <c r="AG134" i="16"/>
  <c r="AG133" i="16"/>
  <c r="AG132" i="16"/>
  <c r="AG131" i="16"/>
  <c r="AG130" i="16"/>
  <c r="AG129" i="16"/>
  <c r="AG128" i="16"/>
  <c r="AG127" i="16"/>
  <c r="AG126" i="16"/>
  <c r="AG125" i="16"/>
  <c r="AG124" i="16"/>
  <c r="AG123" i="16"/>
  <c r="AG122" i="16"/>
  <c r="AG121" i="16"/>
  <c r="AG120" i="16"/>
  <c r="AG119" i="16"/>
  <c r="AG118" i="16"/>
  <c r="AG117" i="16"/>
  <c r="AG116" i="16"/>
  <c r="AG115" i="16"/>
  <c r="AG114" i="16"/>
  <c r="AG113" i="16"/>
  <c r="AG112" i="16"/>
  <c r="AG111" i="16"/>
  <c r="AG110" i="16"/>
  <c r="AG109" i="16"/>
  <c r="AG108" i="16"/>
  <c r="AG107" i="16"/>
  <c r="AG106" i="16"/>
  <c r="AG105" i="16"/>
  <c r="AG104" i="16"/>
  <c r="AG103" i="16"/>
  <c r="AG102" i="16"/>
  <c r="AG101" i="16"/>
  <c r="AG100" i="16"/>
  <c r="AG99" i="16"/>
  <c r="AG98" i="16"/>
  <c r="AG97" i="16"/>
  <c r="AG96" i="16"/>
  <c r="AG95" i="16"/>
  <c r="AG94" i="16"/>
  <c r="AG93" i="16"/>
  <c r="AG92" i="16"/>
  <c r="AG91" i="16"/>
  <c r="AG90" i="16"/>
  <c r="AG89" i="16"/>
  <c r="AG88" i="16"/>
  <c r="AG87" i="16"/>
  <c r="AG86" i="16"/>
  <c r="AG85" i="16"/>
  <c r="AG84" i="16"/>
  <c r="AG83" i="16"/>
  <c r="AG82" i="16"/>
  <c r="AG81" i="16"/>
  <c r="AG80" i="16"/>
  <c r="AG79" i="16"/>
  <c r="AG78" i="16"/>
  <c r="AG77" i="16"/>
  <c r="AG76" i="16"/>
  <c r="AG75" i="16"/>
  <c r="AG74" i="16"/>
  <c r="AG73" i="16"/>
  <c r="AG72" i="16"/>
  <c r="AG71" i="16"/>
  <c r="AG70" i="16"/>
  <c r="AG69" i="16"/>
  <c r="AG68" i="16"/>
  <c r="AG67" i="16"/>
  <c r="AG66" i="16"/>
  <c r="AG65" i="16"/>
  <c r="AG64" i="16"/>
  <c r="AG63" i="16"/>
  <c r="AG62" i="16"/>
  <c r="AG61" i="16"/>
  <c r="AG60" i="16"/>
  <c r="AG59" i="16"/>
  <c r="AG58" i="16"/>
  <c r="AG57" i="16"/>
  <c r="AG56" i="16"/>
  <c r="AG55" i="16"/>
  <c r="AG54" i="16"/>
  <c r="AG53" i="16"/>
  <c r="AG52" i="16"/>
  <c r="AG51" i="16"/>
  <c r="AG50" i="16"/>
  <c r="AG49" i="16"/>
  <c r="AG48" i="16"/>
  <c r="AG47" i="16"/>
  <c r="AG46" i="16"/>
  <c r="AG45" i="16"/>
  <c r="AG44" i="16"/>
  <c r="AG43" i="16"/>
  <c r="AG42" i="16"/>
  <c r="AG41" i="16"/>
  <c r="AG40" i="16"/>
  <c r="AG39" i="16"/>
  <c r="AG38" i="16"/>
  <c r="AG37" i="16"/>
  <c r="AG36" i="16"/>
  <c r="AG35" i="16"/>
  <c r="AG34" i="16"/>
  <c r="AG33" i="16"/>
  <c r="AG32" i="16"/>
  <c r="AG31" i="16"/>
  <c r="AG30" i="16"/>
  <c r="AG29" i="16"/>
  <c r="AG28" i="16"/>
  <c r="AG27" i="16"/>
  <c r="AG26" i="16"/>
  <c r="AG25" i="16"/>
  <c r="AG24" i="16"/>
  <c r="AG23" i="16"/>
  <c r="AG22" i="16"/>
  <c r="AG21" i="16"/>
  <c r="AG20" i="16"/>
  <c r="AG19" i="16"/>
  <c r="AG18" i="16"/>
  <c r="AG17" i="16"/>
  <c r="AG16" i="16"/>
  <c r="AG15" i="16"/>
  <c r="AE268" i="16"/>
  <c r="AE267" i="16"/>
  <c r="AE266" i="16"/>
  <c r="AE265" i="16"/>
  <c r="AE264" i="16"/>
  <c r="AE263" i="16"/>
  <c r="AE262" i="16"/>
  <c r="AE261" i="16"/>
  <c r="AE260" i="16"/>
  <c r="AE259" i="16"/>
  <c r="AE258" i="16"/>
  <c r="AE257" i="16"/>
  <c r="AE256" i="16"/>
  <c r="AE255" i="16"/>
  <c r="AE254" i="16"/>
  <c r="AE253" i="16"/>
  <c r="AE252" i="16"/>
  <c r="AE251" i="16"/>
  <c r="AE250" i="16"/>
  <c r="AE249" i="16"/>
  <c r="AE248" i="16"/>
  <c r="AE247" i="16"/>
  <c r="AE246" i="16"/>
  <c r="AE245" i="16"/>
  <c r="AE244" i="16"/>
  <c r="AE243" i="16"/>
  <c r="AE242" i="16"/>
  <c r="AE241" i="16"/>
  <c r="AE240" i="16"/>
  <c r="AE239" i="16"/>
  <c r="AE238" i="16"/>
  <c r="AE237" i="16"/>
  <c r="AE236" i="16"/>
  <c r="AE235" i="16"/>
  <c r="AE234" i="16"/>
  <c r="AE233" i="16"/>
  <c r="AE232" i="16"/>
  <c r="AE231" i="16"/>
  <c r="AE230" i="16"/>
  <c r="AE229" i="16"/>
  <c r="AE228" i="16"/>
  <c r="AE227" i="16"/>
  <c r="AE226" i="16"/>
  <c r="AE225" i="16"/>
  <c r="AE224" i="16"/>
  <c r="AE223" i="16"/>
  <c r="AE222" i="16"/>
  <c r="AE221" i="16"/>
  <c r="AE220" i="16"/>
  <c r="AE219" i="16"/>
  <c r="AE218" i="16"/>
  <c r="AE217" i="16"/>
  <c r="AE216" i="16"/>
  <c r="AE215" i="16"/>
  <c r="AE214" i="16"/>
  <c r="AE213" i="16"/>
  <c r="AE212" i="16"/>
  <c r="AE211" i="16"/>
  <c r="AE210" i="16"/>
  <c r="AE209" i="16"/>
  <c r="AE208" i="16"/>
  <c r="AE207" i="16"/>
  <c r="AE206" i="16"/>
  <c r="AE205" i="16"/>
  <c r="AE204" i="16"/>
  <c r="AE203" i="16"/>
  <c r="AE202" i="16"/>
  <c r="AE201" i="16"/>
  <c r="AE200" i="16"/>
  <c r="AE199" i="16"/>
  <c r="AE198" i="16"/>
  <c r="AE197" i="16"/>
  <c r="AE196" i="16"/>
  <c r="AE195" i="16"/>
  <c r="AE194" i="16"/>
  <c r="AE193" i="16"/>
  <c r="AE192" i="16"/>
  <c r="AE191" i="16"/>
  <c r="AE190" i="16"/>
  <c r="AE189" i="16"/>
  <c r="AE188" i="16"/>
  <c r="AE187" i="16"/>
  <c r="AE186" i="16"/>
  <c r="AE185" i="16"/>
  <c r="AE184" i="16"/>
  <c r="AE183" i="16"/>
  <c r="AE182" i="16"/>
  <c r="AE181" i="16"/>
  <c r="AE180" i="16"/>
  <c r="AE179" i="16"/>
  <c r="AE178" i="16"/>
  <c r="AE177" i="16"/>
  <c r="AE176" i="16"/>
  <c r="AE175" i="16"/>
  <c r="AE174" i="16"/>
  <c r="AE173" i="16"/>
  <c r="AE172" i="16"/>
  <c r="AE171" i="16"/>
  <c r="AE170" i="16"/>
  <c r="AE169" i="16"/>
  <c r="AE168" i="16"/>
  <c r="AE167" i="16"/>
  <c r="AE166" i="16"/>
  <c r="AE165" i="16"/>
  <c r="AE164" i="16"/>
  <c r="AE163" i="16"/>
  <c r="AE162" i="16"/>
  <c r="AE161" i="16"/>
  <c r="AE160" i="16"/>
  <c r="AE159" i="16"/>
  <c r="AE158" i="16"/>
  <c r="AE157" i="16"/>
  <c r="AE156" i="16"/>
  <c r="AE155" i="16"/>
  <c r="AE154" i="16"/>
  <c r="AE153" i="16"/>
  <c r="AE152" i="16"/>
  <c r="AE151" i="16"/>
  <c r="AE150" i="16"/>
  <c r="AE149" i="16"/>
  <c r="AE148" i="16"/>
  <c r="AE147" i="16"/>
  <c r="AE146" i="16"/>
  <c r="AE145" i="16"/>
  <c r="AE144" i="16"/>
  <c r="AE143" i="16"/>
  <c r="AE142" i="16"/>
  <c r="AE141" i="16"/>
  <c r="AE140" i="16"/>
  <c r="AE139" i="16"/>
  <c r="AE138" i="16"/>
  <c r="AE137" i="16"/>
  <c r="AE136" i="16"/>
  <c r="AE135" i="16"/>
  <c r="AE134" i="16"/>
  <c r="AE133" i="16"/>
  <c r="AE132" i="16"/>
  <c r="AE131" i="16"/>
  <c r="AE130" i="16"/>
  <c r="AE129" i="16"/>
  <c r="AE128" i="16"/>
  <c r="AE127" i="16"/>
  <c r="AE126" i="16"/>
  <c r="AE125" i="16"/>
  <c r="AE124" i="16"/>
  <c r="AE123" i="16"/>
  <c r="AE122" i="16"/>
  <c r="AE121" i="16"/>
  <c r="AE120" i="16"/>
  <c r="AE119" i="16"/>
  <c r="AE118" i="16"/>
  <c r="AE117" i="16"/>
  <c r="AE116" i="16"/>
  <c r="AE115" i="16"/>
  <c r="AE114" i="16"/>
  <c r="AE113" i="16"/>
  <c r="AE112" i="16"/>
  <c r="AE111" i="16"/>
  <c r="AE110" i="16"/>
  <c r="AE109" i="16"/>
  <c r="AE108" i="16"/>
  <c r="AE107" i="16"/>
  <c r="AE106" i="16"/>
  <c r="AE105" i="16"/>
  <c r="AE104" i="16"/>
  <c r="AE103" i="16"/>
  <c r="AE102" i="16"/>
  <c r="AE101" i="16"/>
  <c r="AE100" i="16"/>
  <c r="AE99" i="16"/>
  <c r="AE98" i="16"/>
  <c r="AE97" i="16"/>
  <c r="AE96" i="16"/>
  <c r="AE95" i="16"/>
  <c r="AE94" i="16"/>
  <c r="AE93" i="16"/>
  <c r="AE92" i="16"/>
  <c r="AE91" i="16"/>
  <c r="AE90" i="16"/>
  <c r="AE89" i="16"/>
  <c r="AE88" i="16"/>
  <c r="AE87" i="16"/>
  <c r="AE86" i="16"/>
  <c r="AE85" i="16"/>
  <c r="AE84" i="16"/>
  <c r="AE83" i="16"/>
  <c r="AE82" i="16"/>
  <c r="AE81" i="16"/>
  <c r="AE80" i="16"/>
  <c r="AE79" i="16"/>
  <c r="AE78" i="16"/>
  <c r="AE77" i="16"/>
  <c r="AE76" i="16"/>
  <c r="AE75" i="16"/>
  <c r="AE74" i="16"/>
  <c r="AE73" i="16"/>
  <c r="AE72" i="16"/>
  <c r="AE71" i="16"/>
  <c r="AE70" i="16"/>
  <c r="AE69" i="16"/>
  <c r="AE68" i="16"/>
  <c r="AE67" i="16"/>
  <c r="AE66" i="16"/>
  <c r="AE65" i="16"/>
  <c r="AE64" i="16"/>
  <c r="AE63" i="16"/>
  <c r="AE62" i="16"/>
  <c r="AE61" i="16"/>
  <c r="AE60" i="16"/>
  <c r="AE59" i="16"/>
  <c r="AE58" i="16"/>
  <c r="AE57" i="16"/>
  <c r="AE56" i="16"/>
  <c r="AE55" i="16"/>
  <c r="AE54" i="16"/>
  <c r="AE53" i="16"/>
  <c r="AE52" i="16"/>
  <c r="AE51" i="16"/>
  <c r="AE50" i="16"/>
  <c r="AE49" i="16"/>
  <c r="AE48" i="16"/>
  <c r="AE47" i="16"/>
  <c r="AE46" i="16"/>
  <c r="AE45" i="16"/>
  <c r="AE44" i="16"/>
  <c r="AE43" i="16"/>
  <c r="AE42" i="16"/>
  <c r="AE41" i="16"/>
  <c r="AE40" i="16"/>
  <c r="AE39" i="16"/>
  <c r="AE38" i="16"/>
  <c r="AE37" i="16"/>
  <c r="AE36" i="16"/>
  <c r="AE35" i="16"/>
  <c r="AE34" i="16"/>
  <c r="AE33" i="16"/>
  <c r="AE32" i="16"/>
  <c r="AE31" i="16"/>
  <c r="AE30" i="16"/>
  <c r="AE29" i="16"/>
  <c r="AE28" i="16"/>
  <c r="AE27" i="16"/>
  <c r="AE26" i="16"/>
  <c r="AE25" i="16"/>
  <c r="AE24" i="16"/>
  <c r="AE23" i="16"/>
  <c r="AE22" i="16"/>
  <c r="AE21" i="16"/>
  <c r="AE20" i="16"/>
  <c r="AE19" i="16"/>
  <c r="AE18" i="16"/>
  <c r="AE17" i="16"/>
  <c r="AE16" i="16"/>
  <c r="AE15" i="16"/>
  <c r="AC268" i="16"/>
  <c r="AC267" i="16"/>
  <c r="AC266" i="16"/>
  <c r="AC265" i="16"/>
  <c r="AC264" i="16"/>
  <c r="AC263" i="16"/>
  <c r="AC262" i="16"/>
  <c r="AC261" i="16"/>
  <c r="AC260" i="16"/>
  <c r="AC259" i="16"/>
  <c r="AC258" i="16"/>
  <c r="AC257" i="16"/>
  <c r="AC256" i="16"/>
  <c r="AC255" i="16"/>
  <c r="AC254" i="16"/>
  <c r="AC253" i="16"/>
  <c r="AC252" i="16"/>
  <c r="AC251" i="16"/>
  <c r="AC250" i="16"/>
  <c r="AC249" i="16"/>
  <c r="AC248" i="16"/>
  <c r="AC247" i="16"/>
  <c r="AC246" i="16"/>
  <c r="AC245" i="16"/>
  <c r="AC244" i="16"/>
  <c r="AC243" i="16"/>
  <c r="AC242" i="16"/>
  <c r="AC241" i="16"/>
  <c r="AC240" i="16"/>
  <c r="AC239" i="16"/>
  <c r="AC238" i="16"/>
  <c r="AC237" i="16"/>
  <c r="AC236" i="16"/>
  <c r="AC235" i="16"/>
  <c r="AC234" i="16"/>
  <c r="AC233" i="16"/>
  <c r="AC232" i="16"/>
  <c r="AC231" i="16"/>
  <c r="AC230" i="16"/>
  <c r="AC229" i="16"/>
  <c r="AC228" i="16"/>
  <c r="AC227" i="16"/>
  <c r="AC226" i="16"/>
  <c r="AC225" i="16"/>
  <c r="AC224" i="16"/>
  <c r="AC223" i="16"/>
  <c r="AC222" i="16"/>
  <c r="AC221" i="16"/>
  <c r="AC220" i="16"/>
  <c r="AC219" i="16"/>
  <c r="AC218" i="16"/>
  <c r="AC217" i="16"/>
  <c r="AC216"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C181" i="16"/>
  <c r="AC180" i="16"/>
  <c r="AC179"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C144" i="16"/>
  <c r="AC143" i="16"/>
  <c r="AC142"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C107" i="16"/>
  <c r="AC106" i="16"/>
  <c r="AC105" i="16"/>
  <c r="AC104" i="16"/>
  <c r="AC103" i="16"/>
  <c r="AC102" i="16"/>
  <c r="AC101" i="16"/>
  <c r="AC100" i="16"/>
  <c r="AC99" i="16"/>
  <c r="AC98" i="16"/>
  <c r="AC97" i="16"/>
  <c r="AC96" i="16"/>
  <c r="AC95" i="16"/>
  <c r="AC94" i="16"/>
  <c r="AC93" i="16"/>
  <c r="AC92" i="16"/>
  <c r="AC91" i="16"/>
  <c r="AC90" i="16"/>
  <c r="AC89" i="16"/>
  <c r="AC88" i="16"/>
  <c r="AC87" i="16"/>
  <c r="AC86" i="16"/>
  <c r="AC85" i="16"/>
  <c r="AC84" i="16"/>
  <c r="AC83" i="16"/>
  <c r="AC82" i="16"/>
  <c r="AC81" i="16"/>
  <c r="AC80" i="16"/>
  <c r="AC79" i="16"/>
  <c r="AC78" i="16"/>
  <c r="AC77" i="16"/>
  <c r="AC76" i="16"/>
  <c r="AC75" i="16"/>
  <c r="AC74" i="16"/>
  <c r="AC73" i="16"/>
  <c r="AC72" i="16"/>
  <c r="AC71" i="16"/>
  <c r="AC70" i="16"/>
  <c r="AC69" i="16"/>
  <c r="AC68" i="16"/>
  <c r="AC67" i="16"/>
  <c r="AC66" i="16"/>
  <c r="AC65" i="16"/>
  <c r="AC64" i="16"/>
  <c r="AC63" i="16"/>
  <c r="AC62" i="16"/>
  <c r="AC61" i="16"/>
  <c r="AC60" i="16"/>
  <c r="AC59" i="16"/>
  <c r="AC58" i="16"/>
  <c r="AC57" i="16"/>
  <c r="AC56" i="16"/>
  <c r="AC55" i="16"/>
  <c r="AC54" i="16"/>
  <c r="AC53" i="16"/>
  <c r="AC52" i="16"/>
  <c r="AC51" i="16"/>
  <c r="AC50" i="16"/>
  <c r="AC49" i="16"/>
  <c r="AC48" i="16"/>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C16" i="16"/>
  <c r="AC15" i="16"/>
  <c r="AA268" i="16"/>
  <c r="AA267" i="16"/>
  <c r="AA266" i="16"/>
  <c r="AA265" i="16"/>
  <c r="AA264" i="16"/>
  <c r="AA263" i="16"/>
  <c r="AA262" i="16"/>
  <c r="AA261" i="16"/>
  <c r="AA260" i="16"/>
  <c r="AA259" i="16"/>
  <c r="AA258" i="16"/>
  <c r="AA257" i="16"/>
  <c r="AA256" i="16"/>
  <c r="AA255" i="16"/>
  <c r="AA254" i="16"/>
  <c r="AA253" i="16"/>
  <c r="AA252" i="16"/>
  <c r="AA251" i="16"/>
  <c r="AA250" i="16"/>
  <c r="AA249" i="16"/>
  <c r="AA248" i="16"/>
  <c r="AA247" i="16"/>
  <c r="AA246" i="16"/>
  <c r="AA245" i="16"/>
  <c r="AA244" i="16"/>
  <c r="AA243" i="16"/>
  <c r="AA242" i="16"/>
  <c r="AA241" i="16"/>
  <c r="AA240" i="16"/>
  <c r="AA239" i="16"/>
  <c r="AA238" i="16"/>
  <c r="AA237" i="16"/>
  <c r="AA236" i="16"/>
  <c r="AA235" i="16"/>
  <c r="AA234" i="16"/>
  <c r="AA233" i="16"/>
  <c r="AA232" i="16"/>
  <c r="AA231" i="16"/>
  <c r="AA230" i="16"/>
  <c r="AA229" i="16"/>
  <c r="AA228" i="16"/>
  <c r="AA227" i="16"/>
  <c r="AA226" i="16"/>
  <c r="AA225" i="16"/>
  <c r="AA224" i="16"/>
  <c r="AA223" i="16"/>
  <c r="AA222" i="16"/>
  <c r="AA221" i="16"/>
  <c r="AA220" i="16"/>
  <c r="AA219" i="16"/>
  <c r="AA218" i="16"/>
  <c r="AA217" i="16"/>
  <c r="AA216" i="16"/>
  <c r="AA215" i="16"/>
  <c r="AA214" i="16"/>
  <c r="AA213" i="16"/>
  <c r="AA212" i="16"/>
  <c r="AA211" i="16"/>
  <c r="AA210" i="16"/>
  <c r="AA209" i="16"/>
  <c r="AA208" i="16"/>
  <c r="AA207" i="16"/>
  <c r="AA206" i="16"/>
  <c r="AA205" i="16"/>
  <c r="AA204" i="16"/>
  <c r="AA203" i="16"/>
  <c r="AA202" i="16"/>
  <c r="AA201" i="16"/>
  <c r="AA200" i="16"/>
  <c r="AA199" i="16"/>
  <c r="AA198" i="16"/>
  <c r="AA197" i="16"/>
  <c r="AA196" i="16"/>
  <c r="AA195" i="16"/>
  <c r="AA194" i="16"/>
  <c r="AA193" i="16"/>
  <c r="AA192" i="16"/>
  <c r="AA191" i="16"/>
  <c r="AA190" i="16"/>
  <c r="AA189" i="16"/>
  <c r="AA188" i="16"/>
  <c r="AA187" i="16"/>
  <c r="AA186" i="16"/>
  <c r="AA185" i="16"/>
  <c r="AA184" i="16"/>
  <c r="AA183" i="16"/>
  <c r="AA182" i="16"/>
  <c r="AA181" i="16"/>
  <c r="AA180" i="16"/>
  <c r="AA179" i="16"/>
  <c r="AA178" i="16"/>
  <c r="AA177" i="16"/>
  <c r="AA176" i="16"/>
  <c r="AA175" i="16"/>
  <c r="AA174" i="16"/>
  <c r="AA173" i="16"/>
  <c r="AA172" i="16"/>
  <c r="AA171" i="16"/>
  <c r="AA170" i="16"/>
  <c r="AA169" i="16"/>
  <c r="AA168" i="16"/>
  <c r="AA167" i="16"/>
  <c r="AA166" i="16"/>
  <c r="AA165" i="16"/>
  <c r="AA164" i="16"/>
  <c r="AA163" i="16"/>
  <c r="AA162" i="16"/>
  <c r="AA161" i="16"/>
  <c r="AA160" i="16"/>
  <c r="AA159" i="16"/>
  <c r="AA158" i="16"/>
  <c r="AA157" i="16"/>
  <c r="AA156" i="16"/>
  <c r="AA155" i="16"/>
  <c r="AA154" i="16"/>
  <c r="AA153" i="16"/>
  <c r="AA152" i="16"/>
  <c r="AA151" i="16"/>
  <c r="AA150" i="16"/>
  <c r="AA149" i="16"/>
  <c r="AA148" i="16"/>
  <c r="AA147" i="16"/>
  <c r="AA146" i="16"/>
  <c r="AA145" i="16"/>
  <c r="AA144" i="16"/>
  <c r="AA143" i="16"/>
  <c r="AA142" i="16"/>
  <c r="AA141" i="16"/>
  <c r="AA140" i="16"/>
  <c r="AA139" i="16"/>
  <c r="AA138" i="16"/>
  <c r="AA137" i="16"/>
  <c r="AA136" i="16"/>
  <c r="AA135" i="16"/>
  <c r="AA134" i="16"/>
  <c r="AA133" i="16"/>
  <c r="AA132" i="16"/>
  <c r="AA131" i="16"/>
  <c r="AA130" i="16"/>
  <c r="AA129" i="16"/>
  <c r="AA128" i="16"/>
  <c r="AA127" i="16"/>
  <c r="AA126" i="16"/>
  <c r="AA125" i="16"/>
  <c r="AA124" i="16"/>
  <c r="AA123" i="16"/>
  <c r="AA122" i="16"/>
  <c r="AA121" i="16"/>
  <c r="AA120" i="16"/>
  <c r="AA119" i="16"/>
  <c r="AA118" i="16"/>
  <c r="AA117" i="16"/>
  <c r="AA116" i="16"/>
  <c r="AA115" i="16"/>
  <c r="AA114" i="16"/>
  <c r="AA113" i="16"/>
  <c r="AA112" i="16"/>
  <c r="AA111" i="16"/>
  <c r="AA110" i="16"/>
  <c r="AA109" i="16"/>
  <c r="AA108" i="16"/>
  <c r="AA107" i="16"/>
  <c r="AA106" i="16"/>
  <c r="AA105" i="16"/>
  <c r="AA104" i="16"/>
  <c r="AA103" i="16"/>
  <c r="AA102" i="16"/>
  <c r="AA101" i="16"/>
  <c r="AA100" i="16"/>
  <c r="AA99" i="16"/>
  <c r="AA98" i="16"/>
  <c r="AA97" i="16"/>
  <c r="AA96" i="16"/>
  <c r="AA95" i="16"/>
  <c r="AA94" i="16"/>
  <c r="AA93" i="16"/>
  <c r="AA92" i="16"/>
  <c r="AA91" i="16"/>
  <c r="AA90" i="16"/>
  <c r="AA89" i="16"/>
  <c r="AA88" i="16"/>
  <c r="AA87" i="16"/>
  <c r="AA86" i="16"/>
  <c r="AA85" i="16"/>
  <c r="AA84" i="16"/>
  <c r="AA83" i="16"/>
  <c r="AA82" i="16"/>
  <c r="AA81" i="16"/>
  <c r="AA80" i="16"/>
  <c r="AA79" i="16"/>
  <c r="AA78" i="16"/>
  <c r="AA77" i="16"/>
  <c r="AA76" i="16"/>
  <c r="AA75" i="16"/>
  <c r="AA74" i="16"/>
  <c r="AA73" i="16"/>
  <c r="AA72" i="16"/>
  <c r="AA71" i="16"/>
  <c r="AA70" i="16"/>
  <c r="AA69" i="16"/>
  <c r="AA68" i="16"/>
  <c r="AA67" i="16"/>
  <c r="AA66" i="16"/>
  <c r="AA65" i="16"/>
  <c r="AA64" i="16"/>
  <c r="AA63" i="16"/>
  <c r="AA62" i="16"/>
  <c r="AA61" i="16"/>
  <c r="AA60" i="16"/>
  <c r="AA59" i="16"/>
  <c r="AA58" i="16"/>
  <c r="AA57" i="16"/>
  <c r="AA56" i="16"/>
  <c r="AA55" i="16"/>
  <c r="AA54" i="16"/>
  <c r="AA53" i="16"/>
  <c r="AA52" i="16"/>
  <c r="AA51" i="16"/>
  <c r="AA50" i="16"/>
  <c r="AA49" i="16"/>
  <c r="AA48" i="16"/>
  <c r="AA47" i="16"/>
  <c r="AA46" i="16"/>
  <c r="AA45" i="16"/>
  <c r="AA44" i="16"/>
  <c r="AA43" i="16"/>
  <c r="AA42" i="16"/>
  <c r="AA41" i="16"/>
  <c r="AA40" i="16"/>
  <c r="AA39" i="16"/>
  <c r="AA38" i="16"/>
  <c r="AA37" i="16"/>
  <c r="AA36" i="16"/>
  <c r="AA35" i="16"/>
  <c r="AA34" i="16"/>
  <c r="AA33" i="16"/>
  <c r="AA32" i="16"/>
  <c r="AA31" i="16"/>
  <c r="AA30" i="16"/>
  <c r="AA29" i="16"/>
  <c r="AA28" i="16"/>
  <c r="AA27" i="16"/>
  <c r="AA26" i="16"/>
  <c r="AA25" i="16"/>
  <c r="AA24" i="16"/>
  <c r="AA23" i="16"/>
  <c r="AA22" i="16"/>
  <c r="AA21" i="16"/>
  <c r="AA20" i="16"/>
  <c r="AA19" i="16"/>
  <c r="AA18" i="16"/>
  <c r="AA17" i="16"/>
  <c r="AA16" i="16"/>
  <c r="AA15"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W268" i="16"/>
  <c r="W267" i="16"/>
  <c r="W266" i="16"/>
  <c r="W265" i="16"/>
  <c r="W264" i="16"/>
  <c r="W263" i="16"/>
  <c r="W262" i="16"/>
  <c r="W261" i="16"/>
  <c r="W260" i="16"/>
  <c r="W259" i="16"/>
  <c r="W258" i="16"/>
  <c r="W257" i="16"/>
  <c r="W256" i="16"/>
  <c r="W255" i="16"/>
  <c r="W254" i="16"/>
  <c r="W253" i="16"/>
  <c r="W252" i="16"/>
  <c r="W251" i="16"/>
  <c r="W250" i="16"/>
  <c r="W249" i="16"/>
  <c r="W248" i="16"/>
  <c r="W247" i="16"/>
  <c r="W246" i="16"/>
  <c r="W245" i="16"/>
  <c r="W244" i="16"/>
  <c r="W243" i="16"/>
  <c r="W242" i="16"/>
  <c r="W241" i="16"/>
  <c r="W240" i="16"/>
  <c r="W239" i="16"/>
  <c r="W238" i="16"/>
  <c r="W237" i="16"/>
  <c r="W236" i="16"/>
  <c r="W235" i="16"/>
  <c r="W234" i="16"/>
  <c r="W233" i="16"/>
  <c r="W232" i="16"/>
  <c r="W231" i="16"/>
  <c r="W230" i="16"/>
  <c r="W229" i="16"/>
  <c r="W228" i="16"/>
  <c r="W227" i="16"/>
  <c r="W226" i="16"/>
  <c r="W225" i="16"/>
  <c r="W224" i="16"/>
  <c r="W223" i="16"/>
  <c r="W222" i="16"/>
  <c r="W221" i="16"/>
  <c r="W220" i="16"/>
  <c r="W219" i="16"/>
  <c r="W218" i="16"/>
  <c r="W217" i="16"/>
  <c r="W216" i="16"/>
  <c r="W215" i="16"/>
  <c r="W214" i="16"/>
  <c r="W213" i="16"/>
  <c r="W212" i="16"/>
  <c r="W211" i="16"/>
  <c r="W210" i="16"/>
  <c r="W209" i="16"/>
  <c r="W208" i="16"/>
  <c r="W207" i="16"/>
  <c r="W206" i="16"/>
  <c r="W205" i="16"/>
  <c r="W204" i="16"/>
  <c r="W203" i="16"/>
  <c r="W202" i="16"/>
  <c r="W201" i="16"/>
  <c r="W200" i="16"/>
  <c r="W199" i="16"/>
  <c r="W198" i="16"/>
  <c r="W197" i="16"/>
  <c r="W196" i="16"/>
  <c r="W195" i="16"/>
  <c r="W194" i="16"/>
  <c r="W193" i="16"/>
  <c r="W192" i="16"/>
  <c r="W191" i="16"/>
  <c r="W190" i="16"/>
  <c r="W189" i="16"/>
  <c r="W188" i="16"/>
  <c r="W187" i="16"/>
  <c r="W186" i="16"/>
  <c r="W185" i="16"/>
  <c r="W184" i="16"/>
  <c r="W183" i="16"/>
  <c r="W182" i="16"/>
  <c r="W181" i="16"/>
  <c r="W180" i="16"/>
  <c r="W179" i="16"/>
  <c r="W178" i="16"/>
  <c r="W177" i="16"/>
  <c r="W176" i="16"/>
  <c r="W175" i="16"/>
  <c r="W174" i="16"/>
  <c r="W173" i="16"/>
  <c r="W172" i="16"/>
  <c r="W171" i="16"/>
  <c r="W170" i="16"/>
  <c r="W169" i="16"/>
  <c r="W168" i="16"/>
  <c r="W167" i="16"/>
  <c r="W166" i="16"/>
  <c r="W165" i="16"/>
  <c r="W164" i="16"/>
  <c r="W163" i="16"/>
  <c r="W162" i="16"/>
  <c r="W161" i="16"/>
  <c r="W160" i="16"/>
  <c r="W159" i="16"/>
  <c r="W158" i="16"/>
  <c r="W157" i="16"/>
  <c r="W156" i="16"/>
  <c r="W155" i="16"/>
  <c r="W154" i="16"/>
  <c r="W153" i="16"/>
  <c r="W152" i="16"/>
  <c r="W151" i="16"/>
  <c r="W150" i="16"/>
  <c r="W149" i="16"/>
  <c r="W148" i="16"/>
  <c r="W147" i="16"/>
  <c r="W146" i="16"/>
  <c r="W145" i="16"/>
  <c r="W144" i="16"/>
  <c r="W143" i="16"/>
  <c r="W142" i="16"/>
  <c r="W141" i="16"/>
  <c r="W140" i="16"/>
  <c r="W139" i="16"/>
  <c r="W138" i="16"/>
  <c r="W137" i="16"/>
  <c r="W136" i="16"/>
  <c r="W135" i="16"/>
  <c r="W134" i="16"/>
  <c r="W133" i="16"/>
  <c r="W132" i="16"/>
  <c r="W131" i="16"/>
  <c r="W130" i="16"/>
  <c r="W129" i="16"/>
  <c r="W128" i="16"/>
  <c r="W127" i="16"/>
  <c r="W126" i="16"/>
  <c r="W125" i="16"/>
  <c r="W124" i="16"/>
  <c r="W123" i="16"/>
  <c r="W122" i="16"/>
  <c r="W121" i="16"/>
  <c r="W120" i="16"/>
  <c r="W119" i="16"/>
  <c r="W118" i="16"/>
  <c r="W117" i="16"/>
  <c r="W116" i="16"/>
  <c r="W115" i="16"/>
  <c r="W114" i="16"/>
  <c r="W113" i="16"/>
  <c r="W112" i="16"/>
  <c r="W111" i="16"/>
  <c r="W110" i="16"/>
  <c r="W109" i="16"/>
  <c r="W108" i="16"/>
  <c r="W107" i="16"/>
  <c r="W106" i="16"/>
  <c r="W105" i="16"/>
  <c r="W104" i="16"/>
  <c r="W103" i="16"/>
  <c r="W102" i="16"/>
  <c r="W101" i="16"/>
  <c r="W100" i="16"/>
  <c r="W99" i="16"/>
  <c r="W98" i="16"/>
  <c r="W97" i="16"/>
  <c r="W96" i="16"/>
  <c r="W95" i="16"/>
  <c r="W94" i="16"/>
  <c r="W93" i="16"/>
  <c r="W92" i="16"/>
  <c r="W91" i="16"/>
  <c r="W90" i="16"/>
  <c r="W89" i="16"/>
  <c r="W88" i="16"/>
  <c r="W87" i="16"/>
  <c r="W86" i="16"/>
  <c r="W85" i="16"/>
  <c r="W84" i="16"/>
  <c r="W83" i="16"/>
  <c r="W82" i="16"/>
  <c r="W81" i="16"/>
  <c r="W80" i="16"/>
  <c r="W79" i="16"/>
  <c r="W78" i="16"/>
  <c r="W77" i="16"/>
  <c r="W76" i="16"/>
  <c r="W75" i="16"/>
  <c r="W74" i="16"/>
  <c r="W73" i="16"/>
  <c r="W72" i="16"/>
  <c r="W71" i="16"/>
  <c r="W70" i="16"/>
  <c r="W69" i="16"/>
  <c r="W68" i="16"/>
  <c r="W67" i="16"/>
  <c r="W66" i="16"/>
  <c r="W65" i="16"/>
  <c r="W64" i="16"/>
  <c r="W63" i="16"/>
  <c r="W62" i="16"/>
  <c r="W61" i="16"/>
  <c r="W60" i="16"/>
  <c r="W59" i="16"/>
  <c r="W58" i="16"/>
  <c r="W57" i="16"/>
  <c r="W56" i="16"/>
  <c r="W55" i="16"/>
  <c r="W54" i="16"/>
  <c r="W53" i="16"/>
  <c r="W52" i="16"/>
  <c r="W51" i="16"/>
  <c r="W50" i="16"/>
  <c r="W49" i="16"/>
  <c r="W48" i="16"/>
  <c r="W47" i="16"/>
  <c r="W46" i="16"/>
  <c r="W45" i="16"/>
  <c r="W44" i="16"/>
  <c r="W43" i="16"/>
  <c r="W42" i="16"/>
  <c r="W41" i="16"/>
  <c r="W40" i="16"/>
  <c r="W39" i="16"/>
  <c r="W38" i="16"/>
  <c r="W37" i="16"/>
  <c r="W36" i="16"/>
  <c r="W35" i="16"/>
  <c r="W34" i="16"/>
  <c r="W33" i="16"/>
  <c r="W32" i="16"/>
  <c r="W31" i="16"/>
  <c r="W30" i="16"/>
  <c r="W29" i="16"/>
  <c r="W28" i="16"/>
  <c r="W27" i="16"/>
  <c r="W26" i="16"/>
  <c r="W25" i="16"/>
  <c r="W24" i="16"/>
  <c r="W23" i="16"/>
  <c r="W22" i="16"/>
  <c r="W21" i="16"/>
  <c r="W20" i="16"/>
  <c r="W19" i="16"/>
  <c r="W18" i="16"/>
  <c r="W17" i="16"/>
  <c r="W16" i="16"/>
  <c r="W15" i="16"/>
  <c r="U268" i="16"/>
  <c r="U267" i="16"/>
  <c r="U266" i="16"/>
  <c r="U265" i="16"/>
  <c r="U264" i="16"/>
  <c r="U263" i="16"/>
  <c r="U262" i="16"/>
  <c r="U261" i="16"/>
  <c r="U260" i="16"/>
  <c r="U259" i="16"/>
  <c r="U258" i="16"/>
  <c r="U257" i="16"/>
  <c r="U256" i="16"/>
  <c r="U255" i="16"/>
  <c r="U254" i="16"/>
  <c r="U253" i="16"/>
  <c r="U252" i="16"/>
  <c r="U251" i="16"/>
  <c r="U250" i="16"/>
  <c r="U249" i="16"/>
  <c r="U248" i="16"/>
  <c r="U247" i="16"/>
  <c r="U246" i="16"/>
  <c r="U245" i="16"/>
  <c r="U244" i="16"/>
  <c r="U243" i="16"/>
  <c r="U242" i="16"/>
  <c r="U241" i="16"/>
  <c r="U240" i="16"/>
  <c r="U239" i="16"/>
  <c r="U238" i="16"/>
  <c r="U237" i="16"/>
  <c r="U236" i="16"/>
  <c r="U235" i="16"/>
  <c r="U234" i="16"/>
  <c r="U233" i="16"/>
  <c r="U232" i="16"/>
  <c r="U231" i="16"/>
  <c r="U230" i="16"/>
  <c r="U229" i="16"/>
  <c r="U228" i="16"/>
  <c r="U227" i="16"/>
  <c r="U226" i="16"/>
  <c r="U225" i="16"/>
  <c r="U224" i="16"/>
  <c r="U223" i="16"/>
  <c r="U222" i="16"/>
  <c r="U221" i="16"/>
  <c r="U220" i="16"/>
  <c r="U219" i="16"/>
  <c r="U218" i="16"/>
  <c r="U217" i="16"/>
  <c r="U216" i="16"/>
  <c r="U215" i="16"/>
  <c r="U214" i="16"/>
  <c r="U213" i="16"/>
  <c r="U212" i="16"/>
  <c r="U211" i="16"/>
  <c r="U210" i="16"/>
  <c r="U209" i="16"/>
  <c r="U208" i="16"/>
  <c r="U207" i="16"/>
  <c r="U206" i="16"/>
  <c r="U205" i="16"/>
  <c r="U204" i="16"/>
  <c r="U203" i="16"/>
  <c r="U202" i="16"/>
  <c r="U201" i="16"/>
  <c r="U200" i="16"/>
  <c r="U199" i="16"/>
  <c r="U198" i="16"/>
  <c r="U197" i="16"/>
  <c r="U196" i="16"/>
  <c r="U195" i="16"/>
  <c r="U194" i="16"/>
  <c r="U193" i="16"/>
  <c r="U192" i="16"/>
  <c r="U191" i="16"/>
  <c r="U190" i="16"/>
  <c r="U189" i="16"/>
  <c r="U188" i="16"/>
  <c r="U187" i="16"/>
  <c r="U186" i="16"/>
  <c r="U185" i="16"/>
  <c r="U184" i="16"/>
  <c r="U183" i="16"/>
  <c r="U182" i="16"/>
  <c r="U181" i="16"/>
  <c r="U180" i="16"/>
  <c r="U179" i="16"/>
  <c r="U178" i="16"/>
  <c r="U177" i="16"/>
  <c r="U176" i="16"/>
  <c r="U175" i="16"/>
  <c r="U174" i="16"/>
  <c r="U173" i="16"/>
  <c r="U172" i="16"/>
  <c r="U171" i="16"/>
  <c r="U170" i="16"/>
  <c r="U169" i="16"/>
  <c r="U168" i="16"/>
  <c r="U167" i="16"/>
  <c r="U166" i="16"/>
  <c r="U165" i="16"/>
  <c r="U164" i="16"/>
  <c r="U163" i="16"/>
  <c r="U162" i="16"/>
  <c r="U161" i="16"/>
  <c r="U160" i="16"/>
  <c r="U159" i="16"/>
  <c r="U158" i="16"/>
  <c r="U157" i="16"/>
  <c r="U156" i="16"/>
  <c r="U155" i="16"/>
  <c r="U154" i="16"/>
  <c r="U153" i="16"/>
  <c r="U152" i="16"/>
  <c r="U151" i="16"/>
  <c r="U150" i="16"/>
  <c r="U149" i="16"/>
  <c r="U148" i="16"/>
  <c r="U147" i="16"/>
  <c r="U146" i="16"/>
  <c r="U145" i="16"/>
  <c r="U144" i="16"/>
  <c r="U143" i="16"/>
  <c r="U142" i="16"/>
  <c r="U141" i="16"/>
  <c r="U140" i="16"/>
  <c r="U139" i="16"/>
  <c r="U138" i="16"/>
  <c r="U137" i="16"/>
  <c r="U136" i="16"/>
  <c r="U135" i="16"/>
  <c r="U134" i="16"/>
  <c r="U133" i="16"/>
  <c r="U132" i="16"/>
  <c r="U131" i="16"/>
  <c r="U130" i="16"/>
  <c r="U129" i="16"/>
  <c r="U128" i="16"/>
  <c r="U127" i="16"/>
  <c r="U126" i="16"/>
  <c r="U125" i="16"/>
  <c r="U124" i="16"/>
  <c r="U123" i="16"/>
  <c r="U122" i="16"/>
  <c r="U121" i="16"/>
  <c r="U120" i="16"/>
  <c r="U119" i="16"/>
  <c r="U118" i="16"/>
  <c r="U117" i="16"/>
  <c r="U116" i="16"/>
  <c r="U115" i="16"/>
  <c r="U114" i="16"/>
  <c r="U113" i="16"/>
  <c r="U112" i="16"/>
  <c r="U111" i="16"/>
  <c r="U110" i="16"/>
  <c r="U109" i="16"/>
  <c r="U108" i="16"/>
  <c r="U107" i="16"/>
  <c r="U106" i="16"/>
  <c r="U105" i="16"/>
  <c r="U104" i="16"/>
  <c r="U103" i="16"/>
  <c r="U102" i="16"/>
  <c r="U101" i="16"/>
  <c r="U100" i="16"/>
  <c r="U99" i="16"/>
  <c r="U98" i="16"/>
  <c r="U97" i="16"/>
  <c r="U96" i="16"/>
  <c r="U95" i="16"/>
  <c r="U94" i="16"/>
  <c r="U93" i="16"/>
  <c r="U92" i="16"/>
  <c r="U91" i="16"/>
  <c r="U90" i="16"/>
  <c r="U89" i="16"/>
  <c r="U88" i="16"/>
  <c r="U87" i="16"/>
  <c r="U86" i="16"/>
  <c r="U85" i="16"/>
  <c r="U84" i="16"/>
  <c r="U83" i="16"/>
  <c r="U82" i="16"/>
  <c r="U81" i="16"/>
  <c r="U80" i="16"/>
  <c r="U79" i="16"/>
  <c r="U78" i="16"/>
  <c r="U77" i="16"/>
  <c r="U76" i="16"/>
  <c r="U75" i="16"/>
  <c r="U74" i="16"/>
  <c r="U73" i="16"/>
  <c r="U72" i="16"/>
  <c r="U71" i="16"/>
  <c r="U70" i="16"/>
  <c r="U69" i="16"/>
  <c r="U68" i="16"/>
  <c r="U67" i="16"/>
  <c r="U66" i="16"/>
  <c r="U65" i="16"/>
  <c r="U64" i="16"/>
  <c r="U63" i="16"/>
  <c r="U62" i="16"/>
  <c r="U61" i="16"/>
  <c r="U60" i="16"/>
  <c r="U59" i="16"/>
  <c r="U58" i="16"/>
  <c r="U57" i="16"/>
  <c r="U56" i="16"/>
  <c r="U55" i="16"/>
  <c r="U54" i="16"/>
  <c r="U53" i="16"/>
  <c r="U52" i="16"/>
  <c r="U51" i="16"/>
  <c r="U50" i="16"/>
  <c r="U49" i="16"/>
  <c r="U48" i="16"/>
  <c r="U47" i="16"/>
  <c r="U46" i="16"/>
  <c r="U45" i="16"/>
  <c r="U44" i="16"/>
  <c r="U43" i="16"/>
  <c r="U42" i="16"/>
  <c r="U41" i="16"/>
  <c r="U40" i="16"/>
  <c r="U39" i="16"/>
  <c r="U38" i="16"/>
  <c r="U37" i="16"/>
  <c r="U36" i="16"/>
  <c r="U35" i="16"/>
  <c r="U34" i="16"/>
  <c r="U33" i="16"/>
  <c r="U32" i="16"/>
  <c r="U31" i="16"/>
  <c r="U30" i="16"/>
  <c r="U29" i="16"/>
  <c r="U28" i="16"/>
  <c r="U27" i="16"/>
  <c r="U26" i="16"/>
  <c r="U25" i="16"/>
  <c r="U24" i="16"/>
  <c r="U23" i="16"/>
  <c r="U22" i="16"/>
  <c r="U21" i="16"/>
  <c r="U20" i="16"/>
  <c r="U19" i="16"/>
  <c r="U18" i="16"/>
  <c r="U17" i="16"/>
  <c r="U16" i="16"/>
  <c r="U15" i="16"/>
  <c r="S268" i="16"/>
  <c r="S267" i="16"/>
  <c r="S266" i="16"/>
  <c r="S265" i="16"/>
  <c r="S264" i="16"/>
  <c r="S263" i="16"/>
  <c r="S262" i="16"/>
  <c r="S261" i="16"/>
  <c r="S260" i="16"/>
  <c r="S259" i="16"/>
  <c r="S258" i="16"/>
  <c r="S257" i="16"/>
  <c r="S256" i="16"/>
  <c r="S255" i="16"/>
  <c r="S254" i="16"/>
  <c r="S253" i="16"/>
  <c r="S252" i="16"/>
  <c r="S251" i="16"/>
  <c r="S250" i="16"/>
  <c r="S249" i="16"/>
  <c r="S248" i="16"/>
  <c r="S247" i="16"/>
  <c r="S246" i="16"/>
  <c r="S245" i="16"/>
  <c r="S244" i="16"/>
  <c r="S243" i="16"/>
  <c r="S242" i="16"/>
  <c r="S241" i="16"/>
  <c r="S240" i="16"/>
  <c r="S239" i="16"/>
  <c r="S238" i="16"/>
  <c r="S237" i="16"/>
  <c r="S236" i="16"/>
  <c r="S235" i="16"/>
  <c r="S234" i="16"/>
  <c r="S233" i="16"/>
  <c r="S232" i="16"/>
  <c r="S231" i="16"/>
  <c r="S230" i="16"/>
  <c r="S229" i="16"/>
  <c r="S228" i="16"/>
  <c r="S227" i="16"/>
  <c r="S226" i="16"/>
  <c r="S225" i="16"/>
  <c r="S224" i="16"/>
  <c r="S223" i="16"/>
  <c r="S222" i="16"/>
  <c r="S221" i="16"/>
  <c r="S220" i="16"/>
  <c r="S219" i="16"/>
  <c r="S218" i="16"/>
  <c r="S217" i="16"/>
  <c r="S216" i="16"/>
  <c r="S215" i="16"/>
  <c r="S214" i="16"/>
  <c r="S213" i="16"/>
  <c r="S212" i="16"/>
  <c r="S211" i="16"/>
  <c r="S210" i="16"/>
  <c r="S209" i="16"/>
  <c r="S208" i="16"/>
  <c r="S207" i="16"/>
  <c r="S206" i="16"/>
  <c r="S205" i="16"/>
  <c r="S204" i="16"/>
  <c r="S203" i="16"/>
  <c r="S202" i="16"/>
  <c r="S201" i="16"/>
  <c r="S200" i="16"/>
  <c r="S199" i="16"/>
  <c r="S198" i="16"/>
  <c r="S197" i="16"/>
  <c r="S196" i="16"/>
  <c r="S195" i="16"/>
  <c r="S194" i="16"/>
  <c r="S193" i="16"/>
  <c r="S192" i="16"/>
  <c r="S191" i="16"/>
  <c r="S190" i="16"/>
  <c r="S189" i="16"/>
  <c r="S188" i="16"/>
  <c r="S187" i="16"/>
  <c r="S186" i="16"/>
  <c r="S185" i="16"/>
  <c r="S184" i="16"/>
  <c r="S183" i="16"/>
  <c r="S182" i="16"/>
  <c r="S181" i="16"/>
  <c r="S180" i="16"/>
  <c r="S179" i="16"/>
  <c r="S178" i="16"/>
  <c r="S177" i="16"/>
  <c r="S176" i="16"/>
  <c r="S175" i="16"/>
  <c r="S174" i="16"/>
  <c r="S173" i="16"/>
  <c r="S172" i="16"/>
  <c r="S171" i="16"/>
  <c r="S170" i="16"/>
  <c r="S169" i="16"/>
  <c r="S168" i="16"/>
  <c r="S167" i="16"/>
  <c r="S166" i="16"/>
  <c r="S165" i="16"/>
  <c r="S164" i="16"/>
  <c r="S163" i="16"/>
  <c r="S162" i="16"/>
  <c r="S161" i="16"/>
  <c r="S160" i="16"/>
  <c r="S159" i="16"/>
  <c r="S158" i="16"/>
  <c r="S157" i="16"/>
  <c r="S156" i="16"/>
  <c r="S155" i="16"/>
  <c r="S154" i="16"/>
  <c r="S153" i="16"/>
  <c r="S152" i="16"/>
  <c r="S151" i="16"/>
  <c r="S150" i="16"/>
  <c r="S149" i="16"/>
  <c r="S148" i="16"/>
  <c r="S147" i="16"/>
  <c r="S146" i="16"/>
  <c r="S145" i="16"/>
  <c r="S144" i="16"/>
  <c r="S143" i="16"/>
  <c r="S142" i="16"/>
  <c r="S141" i="16"/>
  <c r="S140" i="16"/>
  <c r="S139" i="16"/>
  <c r="S138" i="16"/>
  <c r="S137" i="16"/>
  <c r="S136" i="16"/>
  <c r="S135" i="16"/>
  <c r="S134" i="16"/>
  <c r="S133" i="16"/>
  <c r="S132" i="16"/>
  <c r="S131" i="16"/>
  <c r="S130" i="16"/>
  <c r="S129" i="16"/>
  <c r="S128" i="16"/>
  <c r="S127" i="16"/>
  <c r="S126" i="16"/>
  <c r="S125" i="16"/>
  <c r="S124" i="16"/>
  <c r="S123" i="16"/>
  <c r="S122" i="16"/>
  <c r="S121" i="16"/>
  <c r="S120" i="16"/>
  <c r="S119" i="16"/>
  <c r="S118" i="16"/>
  <c r="S117" i="16"/>
  <c r="S116" i="16"/>
  <c r="S115" i="16"/>
  <c r="S114" i="16"/>
  <c r="S113" i="16"/>
  <c r="S112" i="16"/>
  <c r="S111" i="16"/>
  <c r="S110" i="16"/>
  <c r="S109" i="16"/>
  <c r="S108" i="16"/>
  <c r="S107" i="16"/>
  <c r="S106" i="16"/>
  <c r="S105" i="16"/>
  <c r="S104" i="16"/>
  <c r="S103" i="16"/>
  <c r="S102" i="16"/>
  <c r="S101" i="16"/>
  <c r="S100" i="16"/>
  <c r="S99" i="16"/>
  <c r="S98" i="16"/>
  <c r="S97" i="16"/>
  <c r="S96" i="16"/>
  <c r="S95" i="16"/>
  <c r="S94" i="16"/>
  <c r="S93" i="16"/>
  <c r="S92" i="16"/>
  <c r="S91" i="16"/>
  <c r="S90" i="16"/>
  <c r="S89" i="16"/>
  <c r="S88" i="16"/>
  <c r="S87" i="16"/>
  <c r="S86" i="16"/>
  <c r="S85" i="16"/>
  <c r="S84" i="16"/>
  <c r="S83" i="16"/>
  <c r="S82" i="16"/>
  <c r="S81" i="16"/>
  <c r="S80" i="16"/>
  <c r="S79" i="16"/>
  <c r="S78" i="16"/>
  <c r="S77" i="16"/>
  <c r="S76" i="16"/>
  <c r="S75" i="16"/>
  <c r="S74" i="16"/>
  <c r="S73" i="16"/>
  <c r="S72" i="16"/>
  <c r="S71" i="16"/>
  <c r="S70" i="16"/>
  <c r="S69" i="16"/>
  <c r="S68" i="16"/>
  <c r="S67" i="16"/>
  <c r="S66" i="16"/>
  <c r="S65" i="16"/>
  <c r="S64" i="16"/>
  <c r="S63" i="16"/>
  <c r="S62" i="16"/>
  <c r="S61" i="16"/>
  <c r="S60" i="16"/>
  <c r="S59" i="16"/>
  <c r="S58" i="16"/>
  <c r="S57" i="16"/>
  <c r="S56" i="16"/>
  <c r="S55" i="16"/>
  <c r="S54" i="16"/>
  <c r="S53" i="16"/>
  <c r="S52" i="16"/>
  <c r="S51" i="16"/>
  <c r="S50" i="16"/>
  <c r="S49" i="16"/>
  <c r="S48" i="16"/>
  <c r="S47" i="16"/>
  <c r="S46" i="16"/>
  <c r="S45" i="16"/>
  <c r="S44" i="16"/>
  <c r="S43" i="16"/>
  <c r="S42" i="16"/>
  <c r="S41" i="16"/>
  <c r="S40" i="16"/>
  <c r="S39" i="16"/>
  <c r="S38" i="16"/>
  <c r="S37" i="16"/>
  <c r="S36" i="16"/>
  <c r="S35" i="16"/>
  <c r="S34" i="16"/>
  <c r="S33" i="16"/>
  <c r="S32" i="16"/>
  <c r="S31" i="16"/>
  <c r="S30" i="16"/>
  <c r="S29" i="16"/>
  <c r="S28" i="16"/>
  <c r="S27" i="16"/>
  <c r="S26" i="16"/>
  <c r="S25" i="16"/>
  <c r="S24" i="16"/>
  <c r="S23" i="16"/>
  <c r="S22" i="16"/>
  <c r="S21" i="16"/>
  <c r="S20" i="16"/>
  <c r="S19" i="16"/>
  <c r="S18" i="16"/>
  <c r="S17" i="16"/>
  <c r="S16" i="16"/>
  <c r="S15" i="16"/>
  <c r="Q15" i="16"/>
  <c r="Q268" i="16"/>
  <c r="Q267" i="16"/>
  <c r="Q266" i="16"/>
  <c r="Q265" i="16"/>
  <c r="Q264" i="16"/>
  <c r="Q263" i="16"/>
  <c r="Q262" i="16"/>
  <c r="Q261" i="16"/>
  <c r="Q260" i="16"/>
  <c r="Q259" i="16"/>
  <c r="Q258" i="16"/>
  <c r="Q257" i="16"/>
  <c r="Q256" i="16"/>
  <c r="Q255" i="16"/>
  <c r="Q254" i="16"/>
  <c r="Q253" i="16"/>
  <c r="Q252" i="16"/>
  <c r="Q251" i="16"/>
  <c r="Q250" i="16"/>
  <c r="Q249" i="16"/>
  <c r="Q248" i="16"/>
  <c r="Q247" i="16"/>
  <c r="Q246" i="16"/>
  <c r="Q245" i="16"/>
  <c r="Q244" i="16"/>
  <c r="Q243" i="16"/>
  <c r="Q242" i="16"/>
  <c r="Q241" i="16"/>
  <c r="Q240" i="16"/>
  <c r="Q239" i="16"/>
  <c r="Q238" i="16"/>
  <c r="Q237" i="16"/>
  <c r="Q236" i="16"/>
  <c r="Q235" i="16"/>
  <c r="Q234" i="16"/>
  <c r="Q233" i="16"/>
  <c r="Q232" i="16"/>
  <c r="Q231" i="16"/>
  <c r="Q230" i="16"/>
  <c r="Q229" i="16"/>
  <c r="Q228" i="16"/>
  <c r="Q227" i="16"/>
  <c r="Q226" i="16"/>
  <c r="Q225" i="16"/>
  <c r="Q224" i="16"/>
  <c r="Q223" i="16"/>
  <c r="Q222" i="16"/>
  <c r="Q221" i="16"/>
  <c r="Q220" i="16"/>
  <c r="Q219" i="16"/>
  <c r="Q218" i="16"/>
  <c r="Q217" i="16"/>
  <c r="Q216" i="16"/>
  <c r="Q215" i="16"/>
  <c r="Q214" i="16"/>
  <c r="Q213" i="16"/>
  <c r="Q212" i="16"/>
  <c r="Q211" i="16"/>
  <c r="Q210" i="16"/>
  <c r="Q209" i="16"/>
  <c r="Q208" i="16"/>
  <c r="Q207" i="16"/>
  <c r="Q206" i="16"/>
  <c r="Q205" i="16"/>
  <c r="Q204" i="16"/>
  <c r="Q203" i="16"/>
  <c r="Q202" i="16"/>
  <c r="Q201" i="16"/>
  <c r="Q200" i="16"/>
  <c r="Q199" i="16"/>
  <c r="Q198" i="16"/>
  <c r="Q197" i="16"/>
  <c r="Q196" i="16"/>
  <c r="Q195" i="16"/>
  <c r="Q194" i="16"/>
  <c r="Q193" i="16"/>
  <c r="Q192" i="16"/>
  <c r="Q191" i="16"/>
  <c r="Q190" i="16"/>
  <c r="Q189" i="16"/>
  <c r="Q188" i="16"/>
  <c r="Q187" i="16"/>
  <c r="Q186" i="16"/>
  <c r="Q185" i="16"/>
  <c r="Q184" i="16"/>
  <c r="Q183" i="16"/>
  <c r="Q182" i="16"/>
  <c r="Q181" i="16"/>
  <c r="Q180" i="16"/>
  <c r="Q179" i="16"/>
  <c r="Q178" i="16"/>
  <c r="Q177" i="16"/>
  <c r="Q176" i="16"/>
  <c r="Q175" i="16"/>
  <c r="Q174" i="16"/>
  <c r="Q173" i="16"/>
  <c r="Q172" i="16"/>
  <c r="Q171" i="16"/>
  <c r="Q170" i="16"/>
  <c r="Q169" i="16"/>
  <c r="Q168" i="16"/>
  <c r="Q167" i="16"/>
  <c r="Q166" i="16"/>
  <c r="Q165" i="16"/>
  <c r="Q164" i="16"/>
  <c r="Q163" i="16"/>
  <c r="Q162" i="16"/>
  <c r="Q161" i="16"/>
  <c r="Q160" i="16"/>
  <c r="Q159" i="16"/>
  <c r="Q158" i="16"/>
  <c r="Q157" i="16"/>
  <c r="Q156" i="16"/>
  <c r="Q155" i="16"/>
  <c r="Q154" i="16"/>
  <c r="Q153" i="16"/>
  <c r="Q152" i="16"/>
  <c r="Q151" i="16"/>
  <c r="Q150" i="16"/>
  <c r="Q149" i="16"/>
  <c r="Q148" i="16"/>
  <c r="Q147" i="16"/>
  <c r="Q146" i="16"/>
  <c r="Q145" i="16"/>
  <c r="Q144" i="16"/>
  <c r="Q143" i="16"/>
  <c r="Q142" i="16"/>
  <c r="Q141" i="16"/>
  <c r="Q140" i="16"/>
  <c r="Q139" i="16"/>
  <c r="Q138" i="16"/>
  <c r="Q137" i="16"/>
  <c r="Q136" i="16"/>
  <c r="Q135" i="16"/>
  <c r="Q134" i="16"/>
  <c r="Q133" i="16"/>
  <c r="Q132" i="16"/>
  <c r="Q131" i="16"/>
  <c r="Q130" i="16"/>
  <c r="Q129" i="16"/>
  <c r="Q128" i="16"/>
  <c r="Q127" i="16"/>
  <c r="Q126" i="16"/>
  <c r="Q125" i="16"/>
  <c r="Q124" i="16"/>
  <c r="Q123" i="16"/>
  <c r="Q122" i="16"/>
  <c r="Q121" i="16"/>
  <c r="Q120" i="16"/>
  <c r="Q119" i="16"/>
  <c r="Q118" i="16"/>
  <c r="Q117" i="16"/>
  <c r="Q116" i="16"/>
  <c r="Q115" i="16"/>
  <c r="Q114" i="16"/>
  <c r="Q113" i="16"/>
  <c r="Q112" i="16"/>
  <c r="Q111" i="16"/>
  <c r="Q110" i="16"/>
  <c r="Q109" i="16"/>
  <c r="Q108" i="16"/>
  <c r="Q107" i="16"/>
  <c r="Q106" i="16"/>
  <c r="Q105" i="16"/>
  <c r="Q104" i="16"/>
  <c r="Q103" i="16"/>
  <c r="Q102" i="16"/>
  <c r="Q101" i="16"/>
  <c r="Q100" i="16"/>
  <c r="Q99" i="16"/>
  <c r="Q98" i="16"/>
  <c r="Q97" i="16"/>
  <c r="Q96" i="16"/>
  <c r="Q95" i="16"/>
  <c r="Q94" i="16"/>
  <c r="Q93" i="16"/>
  <c r="Q92" i="16"/>
  <c r="Q91" i="16"/>
  <c r="Q90" i="16"/>
  <c r="Q89" i="16"/>
  <c r="Q88" i="16"/>
  <c r="Q87" i="16"/>
  <c r="Q86" i="16"/>
  <c r="Q85" i="16"/>
  <c r="Q84" i="16"/>
  <c r="Q83" i="16"/>
  <c r="Q82" i="16"/>
  <c r="Q81" i="16"/>
  <c r="Q80" i="16"/>
  <c r="Q79" i="16"/>
  <c r="Q78" i="16"/>
  <c r="Q77" i="16"/>
  <c r="Q76" i="16"/>
  <c r="Q75" i="16"/>
  <c r="Q74" i="16"/>
  <c r="Q73" i="16"/>
  <c r="Q72" i="16"/>
  <c r="Q71" i="16"/>
  <c r="Q70" i="16"/>
  <c r="Q69" i="16"/>
  <c r="Q68" i="16"/>
  <c r="Q67" i="16"/>
  <c r="Q66" i="16"/>
  <c r="Q65" i="16"/>
  <c r="Q64" i="16"/>
  <c r="Q63" i="16"/>
  <c r="Q62" i="16"/>
  <c r="Q61" i="16"/>
  <c r="Q60"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Q32" i="16"/>
  <c r="Q31" i="16"/>
  <c r="Q30" i="16"/>
  <c r="Q29" i="16"/>
  <c r="Q28" i="16"/>
  <c r="Q27" i="16"/>
  <c r="Q26" i="16"/>
  <c r="Q25" i="16"/>
  <c r="Q24" i="16"/>
  <c r="Q23" i="16"/>
  <c r="Q22" i="16"/>
  <c r="Q21" i="16"/>
  <c r="Q20" i="16"/>
  <c r="Q19" i="16"/>
  <c r="Q18" i="16"/>
  <c r="Q17" i="16"/>
  <c r="Q16" i="16"/>
  <c r="O16" i="16"/>
  <c r="O15"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M15" i="16"/>
  <c r="M16" i="16"/>
  <c r="M17" i="16"/>
  <c r="M18" i="16"/>
  <c r="M19" i="16"/>
  <c r="M20" i="16"/>
  <c r="M21" i="16"/>
  <c r="M26" i="16"/>
  <c r="M27" i="16"/>
  <c r="M28" i="16"/>
  <c r="M29" i="16"/>
  <c r="M30" i="16"/>
  <c r="M31" i="16"/>
  <c r="M32" i="16"/>
  <c r="M33" i="16"/>
  <c r="M34" i="16"/>
  <c r="M35" i="16"/>
  <c r="M36" i="16"/>
  <c r="M37" i="16"/>
  <c r="M38" i="16"/>
  <c r="M39" i="16"/>
  <c r="M40" i="16"/>
  <c r="M41" i="16"/>
  <c r="M42" i="16"/>
  <c r="M43" i="16"/>
  <c r="M44" i="16"/>
  <c r="M45" i="16"/>
  <c r="M46" i="16"/>
  <c r="M47" i="16"/>
  <c r="M48" i="16"/>
  <c r="M49" i="16"/>
  <c r="M50" i="16"/>
  <c r="M51" i="16"/>
  <c r="M52" i="16"/>
  <c r="M53" i="16"/>
  <c r="M54" i="16"/>
  <c r="M55" i="16"/>
  <c r="M56" i="16"/>
  <c r="M57" i="16"/>
  <c r="M58" i="16"/>
  <c r="M59" i="16"/>
  <c r="M60" i="16"/>
  <c r="M61" i="16"/>
  <c r="M62" i="16"/>
  <c r="M63" i="16"/>
  <c r="M64" i="16"/>
  <c r="M65" i="16"/>
  <c r="M66" i="16"/>
  <c r="M67" i="16"/>
  <c r="M68" i="16"/>
  <c r="M69" i="16"/>
  <c r="M70" i="16"/>
  <c r="M71" i="16"/>
  <c r="M72" i="16"/>
  <c r="M73" i="16"/>
  <c r="M74" i="16"/>
  <c r="M75" i="16"/>
  <c r="M76" i="16"/>
  <c r="M77" i="16"/>
  <c r="M78" i="16"/>
  <c r="M79" i="16"/>
  <c r="M80" i="16"/>
  <c r="M81" i="16"/>
  <c r="M82" i="16"/>
  <c r="M83" i="16"/>
  <c r="M84" i="16"/>
  <c r="M85" i="16"/>
  <c r="M86" i="16"/>
  <c r="M87" i="16"/>
  <c r="M88" i="16"/>
  <c r="M89" i="16"/>
  <c r="M90" i="16"/>
  <c r="M91" i="16"/>
  <c r="M92" i="16"/>
  <c r="M93" i="16"/>
  <c r="M94" i="16"/>
  <c r="M95" i="16"/>
  <c r="M96" i="16"/>
  <c r="M97" i="16"/>
  <c r="M98" i="16"/>
  <c r="M99" i="16"/>
  <c r="M100" i="16"/>
  <c r="M101" i="16"/>
  <c r="M102" i="16"/>
  <c r="M103" i="16"/>
  <c r="M104" i="16"/>
  <c r="M105" i="16"/>
  <c r="M106" i="16"/>
  <c r="M107" i="16"/>
  <c r="M108" i="16"/>
  <c r="M109" i="16"/>
  <c r="M110" i="16"/>
  <c r="M111" i="16"/>
  <c r="M112" i="16"/>
  <c r="M113" i="16"/>
  <c r="M114" i="16"/>
  <c r="M115" i="16"/>
  <c r="M116" i="16"/>
  <c r="M117" i="16"/>
  <c r="M118" i="16"/>
  <c r="M119" i="16"/>
  <c r="M120" i="16"/>
  <c r="M121" i="16"/>
  <c r="M122" i="16"/>
  <c r="M123" i="16"/>
  <c r="M124" i="16"/>
  <c r="M125" i="16"/>
  <c r="M126" i="16"/>
  <c r="M127" i="16"/>
  <c r="M128" i="16"/>
  <c r="M129" i="16"/>
  <c r="M130" i="16"/>
  <c r="M131" i="16"/>
  <c r="M132" i="16"/>
  <c r="M133" i="16"/>
  <c r="M134" i="16"/>
  <c r="M135" i="16"/>
  <c r="M136" i="16"/>
  <c r="M137" i="16"/>
  <c r="M138" i="16"/>
  <c r="M139" i="16"/>
  <c r="M140" i="16"/>
  <c r="M141" i="16"/>
  <c r="M142" i="16"/>
  <c r="M143" i="16"/>
  <c r="M144" i="16"/>
  <c r="M145" i="16"/>
  <c r="M146" i="16"/>
  <c r="M147" i="16"/>
  <c r="M148" i="16"/>
  <c r="M149" i="16"/>
  <c r="M150" i="16"/>
  <c r="M151" i="16"/>
  <c r="M152" i="16"/>
  <c r="M153" i="16"/>
  <c r="M154" i="16"/>
  <c r="M155" i="16"/>
  <c r="M156" i="16"/>
  <c r="M157" i="16"/>
  <c r="M158" i="16"/>
  <c r="M159" i="16"/>
  <c r="M160" i="16"/>
  <c r="M161" i="16"/>
  <c r="M162" i="16"/>
  <c r="M163" i="16"/>
  <c r="M164" i="16"/>
  <c r="M165" i="16"/>
  <c r="M166" i="16"/>
  <c r="M167" i="16"/>
  <c r="M168" i="16"/>
  <c r="M169" i="16"/>
  <c r="M170" i="16"/>
  <c r="M171" i="16"/>
  <c r="M172" i="16"/>
  <c r="M173" i="16"/>
  <c r="M174" i="16"/>
  <c r="M175" i="16"/>
  <c r="M176" i="16"/>
  <c r="M177" i="16"/>
  <c r="M178" i="16"/>
  <c r="M179" i="16"/>
  <c r="M180" i="16"/>
  <c r="M181" i="16"/>
  <c r="M182" i="16"/>
  <c r="M183" i="16"/>
  <c r="M184" i="16"/>
  <c r="M185" i="16"/>
  <c r="M186" i="16"/>
  <c r="M187" i="16"/>
  <c r="M188" i="16"/>
  <c r="M189" i="16"/>
  <c r="M190" i="16"/>
  <c r="M191" i="16"/>
  <c r="M192" i="16"/>
  <c r="M193" i="16"/>
  <c r="M194" i="16"/>
  <c r="M195" i="16"/>
  <c r="M196" i="16"/>
  <c r="M197" i="16"/>
  <c r="M198" i="16"/>
  <c r="M199" i="16"/>
  <c r="M200" i="16"/>
  <c r="M201" i="16"/>
  <c r="M202" i="16"/>
  <c r="M203" i="16"/>
  <c r="M204" i="16"/>
  <c r="M205" i="16"/>
  <c r="M206" i="16"/>
  <c r="M207" i="16"/>
  <c r="M208" i="16"/>
  <c r="M209" i="16"/>
  <c r="M210" i="16"/>
  <c r="M211" i="16"/>
  <c r="M212" i="16"/>
  <c r="M213" i="16"/>
  <c r="M214" i="16"/>
  <c r="M215" i="16"/>
  <c r="M216" i="16"/>
  <c r="M217" i="16"/>
  <c r="M218" i="16"/>
  <c r="M219" i="16"/>
  <c r="M220" i="16"/>
  <c r="M221" i="16"/>
  <c r="M222" i="16"/>
  <c r="M223" i="16"/>
  <c r="M224" i="16"/>
  <c r="M225" i="16"/>
  <c r="M226" i="16"/>
  <c r="M227" i="16"/>
  <c r="M228" i="16"/>
  <c r="M229" i="16"/>
  <c r="M230" i="16"/>
  <c r="M231" i="16"/>
  <c r="M232" i="16"/>
  <c r="M233" i="16"/>
  <c r="M234" i="16"/>
  <c r="M235" i="16"/>
  <c r="M236" i="16"/>
  <c r="M237" i="16"/>
  <c r="M238" i="16"/>
  <c r="M239" i="16"/>
  <c r="M240" i="16"/>
  <c r="M241" i="16"/>
  <c r="M242" i="16"/>
  <c r="M243" i="16"/>
  <c r="M244" i="16"/>
  <c r="M245" i="16"/>
  <c r="M246" i="16"/>
  <c r="M247" i="16"/>
  <c r="M248" i="16"/>
  <c r="M249" i="16"/>
  <c r="M250" i="16"/>
  <c r="M251" i="16"/>
  <c r="M252" i="16"/>
  <c r="M253" i="16"/>
  <c r="M254" i="16"/>
  <c r="M255" i="16"/>
  <c r="M256" i="16"/>
  <c r="M257" i="16"/>
  <c r="M258" i="16"/>
  <c r="M259" i="16"/>
  <c r="M260" i="16"/>
  <c r="M261" i="16"/>
  <c r="M262" i="16"/>
  <c r="M263" i="16"/>
  <c r="M264" i="16"/>
  <c r="M265" i="16"/>
  <c r="M266" i="16"/>
  <c r="M267" i="16"/>
  <c r="M268" i="16"/>
  <c r="AU268" i="16"/>
  <c r="AU267" i="16" s="1"/>
  <c r="AU266" i="16" s="1"/>
  <c r="AN9" i="16"/>
  <c r="AT14" i="16"/>
  <c r="AT267" i="16"/>
  <c r="AT15" i="16"/>
  <c r="AT16" i="16"/>
  <c r="AU16" i="16" s="1"/>
  <c r="AT17" i="16"/>
  <c r="AU17" i="16" s="1"/>
  <c r="AT18" i="16"/>
  <c r="AU18" i="16" s="1"/>
  <c r="AT19" i="16"/>
  <c r="AU19" i="16" s="1"/>
  <c r="AT20" i="16"/>
  <c r="AT21" i="16"/>
  <c r="AU21" i="16" s="1"/>
  <c r="AU20" i="16" s="1"/>
  <c r="AT22" i="16"/>
  <c r="AT23" i="16"/>
  <c r="AU23" i="16" s="1"/>
  <c r="AT24" i="16"/>
  <c r="AU24" i="16" s="1"/>
  <c r="AT25" i="16"/>
  <c r="AT26" i="16"/>
  <c r="AT27" i="16"/>
  <c r="AU27" i="16" s="1"/>
  <c r="AU26" i="16" s="1"/>
  <c r="AT28" i="16"/>
  <c r="AT29" i="16"/>
  <c r="AU29" i="16" s="1"/>
  <c r="AU28" i="16" s="1"/>
  <c r="AT30" i="16"/>
  <c r="AT31" i="16"/>
  <c r="AT32" i="16"/>
  <c r="AU32" i="16" s="1"/>
  <c r="AT33" i="16"/>
  <c r="AU33" i="16" s="1"/>
  <c r="AT34" i="16"/>
  <c r="AU34" i="16" s="1"/>
  <c r="AT35" i="16"/>
  <c r="AU35" i="16" s="1"/>
  <c r="AT36" i="16"/>
  <c r="AU36" i="16" s="1"/>
  <c r="AT37" i="16"/>
  <c r="AU37" i="16" s="1"/>
  <c r="AT38" i="16"/>
  <c r="AU38" i="16" s="1"/>
  <c r="AT39" i="16"/>
  <c r="AU39" i="16" s="1"/>
  <c r="AT40" i="16"/>
  <c r="AT41" i="16"/>
  <c r="AU41" i="16" s="1"/>
  <c r="AT42" i="16"/>
  <c r="AU42" i="16" s="1"/>
  <c r="AT43" i="16"/>
  <c r="AU43" i="16" s="1"/>
  <c r="AT44" i="16"/>
  <c r="AU44" i="16" s="1"/>
  <c r="AT45" i="16"/>
  <c r="AU45" i="16" s="1"/>
  <c r="AT46" i="16"/>
  <c r="AU46" i="16" s="1"/>
  <c r="AT47" i="16"/>
  <c r="AU47" i="16" s="1"/>
  <c r="AT48" i="16"/>
  <c r="AU48" i="16" s="1"/>
  <c r="AT49" i="16"/>
  <c r="AT50" i="16"/>
  <c r="AU50" i="16" s="1"/>
  <c r="AT51" i="16"/>
  <c r="AU51" i="16" s="1"/>
  <c r="AT52" i="16"/>
  <c r="AU52" i="16" s="1"/>
  <c r="AT53" i="16"/>
  <c r="AU53" i="16" s="1"/>
  <c r="AT54" i="16"/>
  <c r="AU54" i="16" s="1"/>
  <c r="AT55" i="16"/>
  <c r="AU55" i="16" s="1"/>
  <c r="AT56" i="16"/>
  <c r="AU56" i="16" s="1"/>
  <c r="AT57" i="16"/>
  <c r="AU57" i="16" s="1"/>
  <c r="AT58" i="16"/>
  <c r="AU58" i="16" s="1"/>
  <c r="AT59" i="16"/>
  <c r="AU59" i="16" s="1"/>
  <c r="AT60" i="16"/>
  <c r="AU60" i="16" s="1"/>
  <c r="AT61" i="16"/>
  <c r="AU61" i="16" s="1"/>
  <c r="AT62" i="16"/>
  <c r="AT63" i="16"/>
  <c r="AU63" i="16" s="1"/>
  <c r="AT64" i="16"/>
  <c r="AU64" i="16" s="1"/>
  <c r="AT65" i="16"/>
  <c r="AU65" i="16" s="1"/>
  <c r="AT66" i="16"/>
  <c r="AU66" i="16" s="1"/>
  <c r="AT67" i="16"/>
  <c r="AU67" i="16" s="1"/>
  <c r="AT68" i="16"/>
  <c r="AU68" i="16" s="1"/>
  <c r="AT69" i="16"/>
  <c r="AU69" i="16" s="1"/>
  <c r="AT70" i="16"/>
  <c r="AU70" i="16" s="1"/>
  <c r="AT71" i="16"/>
  <c r="AU71" i="16" s="1"/>
  <c r="AT72" i="16"/>
  <c r="AU72" i="16" s="1"/>
  <c r="AT73" i="16"/>
  <c r="AU73" i="16" s="1"/>
  <c r="AT74" i="16"/>
  <c r="AU74" i="16" s="1"/>
  <c r="AT75" i="16"/>
  <c r="AU75" i="16" s="1"/>
  <c r="AT76" i="16"/>
  <c r="AU76" i="16" s="1"/>
  <c r="AT77" i="16"/>
  <c r="AU77" i="16" s="1"/>
  <c r="AT78" i="16"/>
  <c r="AU78" i="16" s="1"/>
  <c r="AT79" i="16"/>
  <c r="AU79" i="16" s="1"/>
  <c r="AT80" i="16"/>
  <c r="AU80" i="16" s="1"/>
  <c r="AT81" i="16"/>
  <c r="AU81" i="16" s="1"/>
  <c r="AT82" i="16"/>
  <c r="AU82" i="16" s="1"/>
  <c r="AT83" i="16"/>
  <c r="AU83" i="16" s="1"/>
  <c r="AT84" i="16"/>
  <c r="AU84" i="16" s="1"/>
  <c r="AT85" i="16"/>
  <c r="AU85" i="16" s="1"/>
  <c r="AT86" i="16"/>
  <c r="AU86" i="16" s="1"/>
  <c r="AT87" i="16"/>
  <c r="AU87" i="16" s="1"/>
  <c r="AT88" i="16"/>
  <c r="AU88" i="16" s="1"/>
  <c r="AT89" i="16"/>
  <c r="AU89" i="16" s="1"/>
  <c r="AT90" i="16"/>
  <c r="AU90" i="16" s="1"/>
  <c r="AT91" i="16"/>
  <c r="AU91" i="16" s="1"/>
  <c r="AT92" i="16"/>
  <c r="AU92" i="16" s="1"/>
  <c r="AT93" i="16"/>
  <c r="AU93" i="16" s="1"/>
  <c r="AT94" i="16"/>
  <c r="AU94" i="16" s="1"/>
  <c r="AT95" i="16"/>
  <c r="AU95" i="16" s="1"/>
  <c r="AT96" i="16"/>
  <c r="AU96" i="16" s="1"/>
  <c r="AT97" i="16"/>
  <c r="AU97" i="16" s="1"/>
  <c r="AT98" i="16"/>
  <c r="AU98" i="16" s="1"/>
  <c r="AT99" i="16"/>
  <c r="AU99" i="16" s="1"/>
  <c r="AT100" i="16"/>
  <c r="AU100" i="16" s="1"/>
  <c r="AT101" i="16"/>
  <c r="AU101" i="16" s="1"/>
  <c r="AT102" i="16"/>
  <c r="AU102" i="16" s="1"/>
  <c r="AT103" i="16"/>
  <c r="AU103" i="16" s="1"/>
  <c r="AT104" i="16"/>
  <c r="AU104" i="16" s="1"/>
  <c r="AT105" i="16"/>
  <c r="AU105" i="16" s="1"/>
  <c r="AT106" i="16"/>
  <c r="AU106" i="16" s="1"/>
  <c r="AT107" i="16"/>
  <c r="AU107" i="16" s="1"/>
  <c r="AT108" i="16"/>
  <c r="AU108" i="16" s="1"/>
  <c r="AT109" i="16"/>
  <c r="AU109" i="16" s="1"/>
  <c r="AT110" i="16"/>
  <c r="AU110" i="16" s="1"/>
  <c r="AT111" i="16"/>
  <c r="AU111" i="16" s="1"/>
  <c r="AT112" i="16"/>
  <c r="AU112" i="16" s="1"/>
  <c r="AT113" i="16"/>
  <c r="AU113" i="16" s="1"/>
  <c r="AT114" i="16"/>
  <c r="AU114" i="16" s="1"/>
  <c r="AT115" i="16"/>
  <c r="AU115" i="16" s="1"/>
  <c r="AT116" i="16"/>
  <c r="AU116" i="16" s="1"/>
  <c r="AT117" i="16"/>
  <c r="AU117" i="16" s="1"/>
  <c r="AT118" i="16"/>
  <c r="AU118" i="16" s="1"/>
  <c r="AT119" i="16"/>
  <c r="AU119" i="16" s="1"/>
  <c r="AT120" i="16"/>
  <c r="AU120" i="16" s="1"/>
  <c r="AT121" i="16"/>
  <c r="AU121" i="16" s="1"/>
  <c r="AT122" i="16"/>
  <c r="AU122" i="16" s="1"/>
  <c r="AT123" i="16"/>
  <c r="AU123" i="16" s="1"/>
  <c r="AT124" i="16"/>
  <c r="AU124" i="16" s="1"/>
  <c r="AT125" i="16"/>
  <c r="AU125" i="16" s="1"/>
  <c r="AT126" i="16"/>
  <c r="AU126" i="16" s="1"/>
  <c r="AT127" i="16"/>
  <c r="AU127" i="16" s="1"/>
  <c r="AT128" i="16"/>
  <c r="AU128" i="16" s="1"/>
  <c r="AT129" i="16"/>
  <c r="AU129" i="16" s="1"/>
  <c r="AT130" i="16"/>
  <c r="AU130" i="16" s="1"/>
  <c r="AT131" i="16"/>
  <c r="AU131" i="16" s="1"/>
  <c r="AT132" i="16"/>
  <c r="AU132" i="16" s="1"/>
  <c r="AT133" i="16"/>
  <c r="AU133" i="16" s="1"/>
  <c r="AT134" i="16"/>
  <c r="AU134" i="16" s="1"/>
  <c r="AT135" i="16"/>
  <c r="AU135" i="16" s="1"/>
  <c r="AT136" i="16"/>
  <c r="AU136" i="16" s="1"/>
  <c r="AT137" i="16"/>
  <c r="AU137" i="16" s="1"/>
  <c r="AT138" i="16"/>
  <c r="AU138" i="16" s="1"/>
  <c r="AT139" i="16"/>
  <c r="AU139" i="16" s="1"/>
  <c r="AT140" i="16"/>
  <c r="AU140" i="16" s="1"/>
  <c r="AT141" i="16"/>
  <c r="AU141" i="16" s="1"/>
  <c r="AT142" i="16"/>
  <c r="AU142" i="16" s="1"/>
  <c r="AT143" i="16"/>
  <c r="AU143" i="16" s="1"/>
  <c r="AT144" i="16"/>
  <c r="AU144" i="16" s="1"/>
  <c r="AT145" i="16"/>
  <c r="AU145" i="16" s="1"/>
  <c r="AT146" i="16"/>
  <c r="AU146" i="16" s="1"/>
  <c r="AT147" i="16"/>
  <c r="AU147" i="16" s="1"/>
  <c r="AT148" i="16"/>
  <c r="AU148" i="16" s="1"/>
  <c r="AT149" i="16"/>
  <c r="AU149" i="16" s="1"/>
  <c r="AT150" i="16"/>
  <c r="AT151" i="16"/>
  <c r="AU151" i="16" s="1"/>
  <c r="AT152" i="16"/>
  <c r="AU152" i="16" s="1"/>
  <c r="AT153" i="16"/>
  <c r="AU153" i="16" s="1"/>
  <c r="AT154" i="16"/>
  <c r="AU154" i="16" s="1"/>
  <c r="AT155" i="16"/>
  <c r="AU155" i="16" s="1"/>
  <c r="AT156" i="16"/>
  <c r="AU156" i="16" s="1"/>
  <c r="AT157" i="16"/>
  <c r="AU157" i="16" s="1"/>
  <c r="AT158" i="16"/>
  <c r="AU158" i="16" s="1"/>
  <c r="AT159" i="16"/>
  <c r="AU159" i="16" s="1"/>
  <c r="AT160" i="16"/>
  <c r="AU160" i="16" s="1"/>
  <c r="AT161" i="16"/>
  <c r="AT162" i="16"/>
  <c r="AU162" i="16" s="1"/>
  <c r="AT163" i="16"/>
  <c r="AU163" i="16" s="1"/>
  <c r="AT164" i="16"/>
  <c r="AT165" i="16"/>
  <c r="AT166" i="16"/>
  <c r="AU166" i="16" s="1"/>
  <c r="AT167" i="16"/>
  <c r="AU167" i="16" s="1"/>
  <c r="AT168" i="16"/>
  <c r="AU168" i="16" s="1"/>
  <c r="AT169" i="16"/>
  <c r="AT170" i="16"/>
  <c r="AU170" i="16" s="1"/>
  <c r="AT171" i="16"/>
  <c r="AU171" i="16" s="1"/>
  <c r="AT172" i="16"/>
  <c r="AU172" i="16" s="1"/>
  <c r="AT173" i="16"/>
  <c r="AU173" i="16" s="1"/>
  <c r="AT174" i="16"/>
  <c r="AT175" i="16"/>
  <c r="AT176" i="16"/>
  <c r="AU176" i="16" s="1"/>
  <c r="AT177" i="16"/>
  <c r="AU177" i="16" s="1"/>
  <c r="AT178" i="16"/>
  <c r="AU178" i="16" s="1"/>
  <c r="AT179" i="16"/>
  <c r="AT180" i="16"/>
  <c r="AU180" i="16" s="1"/>
  <c r="AT181" i="16"/>
  <c r="AU181" i="16" s="1"/>
  <c r="AT182" i="16"/>
  <c r="AU182" i="16" s="1"/>
  <c r="AT183" i="16"/>
  <c r="AU183" i="16" s="1"/>
  <c r="AT184" i="16"/>
  <c r="AT185" i="16"/>
  <c r="AU185" i="16" s="1"/>
  <c r="AT186" i="16"/>
  <c r="AU186" i="16" s="1"/>
  <c r="AT187" i="16"/>
  <c r="AU187" i="16" s="1"/>
  <c r="AT188" i="16"/>
  <c r="AT189" i="16"/>
  <c r="AU189" i="16" s="1"/>
  <c r="AU188" i="16" s="1"/>
  <c r="AT190" i="16"/>
  <c r="AT191" i="16"/>
  <c r="AU191" i="16" s="1"/>
  <c r="AT192" i="16"/>
  <c r="AU192" i="16" s="1"/>
  <c r="AT193" i="16"/>
  <c r="AU193" i="16" s="1"/>
  <c r="AT194" i="16"/>
  <c r="AU194" i="16" s="1"/>
  <c r="AT195" i="16"/>
  <c r="AU195" i="16" s="1"/>
  <c r="AT196" i="16"/>
  <c r="AU196" i="16" s="1"/>
  <c r="AT197" i="16"/>
  <c r="AT198" i="16"/>
  <c r="AT199" i="16"/>
  <c r="AU199" i="16" s="1"/>
  <c r="AT200" i="16"/>
  <c r="AU200" i="16" s="1"/>
  <c r="AT201" i="16"/>
  <c r="AU201" i="16" s="1"/>
  <c r="AT202" i="16"/>
  <c r="AU202" i="16" s="1"/>
  <c r="AT203" i="16"/>
  <c r="AU203" i="16" s="1"/>
  <c r="AT204" i="16"/>
  <c r="AU204" i="16" s="1"/>
  <c r="AT205" i="16"/>
  <c r="AU205" i="16" s="1"/>
  <c r="AT206" i="16"/>
  <c r="AU206" i="16" s="1"/>
  <c r="AT207" i="16"/>
  <c r="AU207" i="16" s="1"/>
  <c r="AT208" i="16"/>
  <c r="AU208" i="16" s="1"/>
  <c r="AT209" i="16"/>
  <c r="AU209" i="16" s="1"/>
  <c r="AT210" i="16"/>
  <c r="AU210" i="16" s="1"/>
  <c r="AT211" i="16"/>
  <c r="AU211" i="16" s="1"/>
  <c r="AT212" i="16"/>
  <c r="AT213" i="16"/>
  <c r="AU213" i="16" s="1"/>
  <c r="AU212" i="16" s="1"/>
  <c r="AT214" i="16"/>
  <c r="AT215" i="16"/>
  <c r="AU215" i="16" s="1"/>
  <c r="AT216" i="16"/>
  <c r="AU216" i="16" s="1"/>
  <c r="AT217" i="16"/>
  <c r="AT218" i="16"/>
  <c r="AU218" i="16" s="1"/>
  <c r="AT219" i="16"/>
  <c r="AU219" i="16" s="1"/>
  <c r="AT220" i="16"/>
  <c r="AU220" i="16" s="1"/>
  <c r="AT221" i="16"/>
  <c r="AT222" i="16"/>
  <c r="AT223" i="16"/>
  <c r="AU223" i="16" s="1"/>
  <c r="AT224" i="16"/>
  <c r="AU224" i="16" s="1"/>
  <c r="AT225" i="16"/>
  <c r="AU225" i="16" s="1"/>
  <c r="AT226" i="16"/>
  <c r="AU226" i="16" s="1"/>
  <c r="AT227" i="16"/>
  <c r="AT228" i="16"/>
  <c r="AT229" i="16"/>
  <c r="AU229" i="16" s="1"/>
  <c r="AT230" i="16"/>
  <c r="AU230" i="16" s="1"/>
  <c r="AT231" i="16"/>
  <c r="AT232" i="16"/>
  <c r="AU232" i="16" s="1"/>
  <c r="AT233" i="16"/>
  <c r="AU233" i="16" s="1"/>
  <c r="AT234" i="16"/>
  <c r="AU234" i="16" s="1"/>
  <c r="AT235" i="16"/>
  <c r="AU235" i="16" s="1"/>
  <c r="AT236" i="16"/>
  <c r="AU236" i="16" s="1"/>
  <c r="AT237" i="16"/>
  <c r="AU237" i="16" s="1"/>
  <c r="AT238" i="16"/>
  <c r="AU238" i="16" s="1"/>
  <c r="AT239" i="16"/>
  <c r="AU239" i="16" s="1"/>
  <c r="AT240" i="16"/>
  <c r="AU240" i="16" s="1"/>
  <c r="AT241" i="16"/>
  <c r="AU241" i="16" s="1"/>
  <c r="AT242" i="16"/>
  <c r="AU242" i="16" s="1"/>
  <c r="AT243" i="16"/>
  <c r="AU243" i="16" s="1"/>
  <c r="AT244" i="16"/>
  <c r="AT245" i="16"/>
  <c r="AT246" i="16"/>
  <c r="AU246" i="16" s="1"/>
  <c r="AU245" i="16" s="1"/>
  <c r="AT247" i="16"/>
  <c r="AT248" i="16"/>
  <c r="AU248" i="16" s="1"/>
  <c r="AU247" i="16" s="1"/>
  <c r="AT249" i="16"/>
  <c r="AT250" i="16"/>
  <c r="AT251" i="16"/>
  <c r="AU251" i="16" s="1"/>
  <c r="AT252" i="16"/>
  <c r="AU252" i="16" s="1"/>
  <c r="AT253" i="16"/>
  <c r="AU253" i="16" s="1"/>
  <c r="AT254" i="16"/>
  <c r="AU254" i="16" s="1"/>
  <c r="AT255" i="16"/>
  <c r="AU255" i="16" s="1"/>
  <c r="AT256" i="16"/>
  <c r="AT257" i="16"/>
  <c r="AU257" i="16" s="1"/>
  <c r="AT258" i="16"/>
  <c r="AU258" i="16" s="1"/>
  <c r="AT259" i="16"/>
  <c r="AU259" i="16" s="1"/>
  <c r="AT260" i="16"/>
  <c r="AU260" i="16" s="1"/>
  <c r="AT261" i="16"/>
  <c r="AT262" i="16"/>
  <c r="AU262" i="16" s="1"/>
  <c r="AT263" i="16"/>
  <c r="AU263" i="16" s="1"/>
  <c r="AT264" i="16"/>
  <c r="AU264" i="16" s="1"/>
  <c r="AT265" i="16"/>
  <c r="AU265" i="16" s="1"/>
  <c r="AT266" i="16"/>
  <c r="AO264" i="16" l="1"/>
  <c r="AO256" i="16"/>
  <c r="AO224" i="16"/>
  <c r="AO216" i="16"/>
  <c r="AO208" i="16"/>
  <c r="AO200" i="16"/>
  <c r="AO192" i="16"/>
  <c r="AO184" i="16"/>
  <c r="AO172" i="16"/>
  <c r="AO164" i="16"/>
  <c r="AO144" i="16"/>
  <c r="AO136" i="16"/>
  <c r="AO120" i="16"/>
  <c r="AO108" i="16"/>
  <c r="AO68" i="16"/>
  <c r="AO64" i="16"/>
  <c r="AO48" i="16"/>
  <c r="AO40" i="16"/>
  <c r="AO32" i="16"/>
  <c r="AO19" i="16"/>
  <c r="AO180" i="16"/>
  <c r="AO156" i="16"/>
  <c r="AO140" i="16"/>
  <c r="AO128" i="16"/>
  <c r="AO116" i="16"/>
  <c r="AO104" i="16"/>
  <c r="AO96" i="16"/>
  <c r="AO84" i="16"/>
  <c r="AO76" i="16"/>
  <c r="AO56" i="16"/>
  <c r="AO28" i="16"/>
  <c r="AO24" i="16"/>
  <c r="AO268" i="16"/>
  <c r="AO260" i="16"/>
  <c r="AO212" i="16"/>
  <c r="AO204" i="16"/>
  <c r="AO196" i="16"/>
  <c r="AO188" i="16"/>
  <c r="AO176" i="16"/>
  <c r="AO168" i="16"/>
  <c r="AO152" i="16"/>
  <c r="AO132" i="16"/>
  <c r="AO124" i="16"/>
  <c r="AO112" i="16"/>
  <c r="AO100" i="16"/>
  <c r="AO92" i="16"/>
  <c r="AO88" i="16"/>
  <c r="AO80" i="16"/>
  <c r="AO72" i="16"/>
  <c r="AO60" i="16"/>
  <c r="AO52" i="16"/>
  <c r="AO44" i="16"/>
  <c r="AO36" i="16"/>
  <c r="AO15" i="16"/>
  <c r="AO267" i="16"/>
  <c r="AO263" i="16"/>
  <c r="AO259" i="16"/>
  <c r="AO255" i="16"/>
  <c r="AO251" i="16"/>
  <c r="AO247" i="16"/>
  <c r="AO243" i="16"/>
  <c r="AO239" i="16"/>
  <c r="AO235" i="16"/>
  <c r="AO231" i="16"/>
  <c r="AO227" i="16"/>
  <c r="AO223" i="16"/>
  <c r="AO219" i="16"/>
  <c r="AO215" i="16"/>
  <c r="AO211" i="16"/>
  <c r="AO207" i="16"/>
  <c r="AO203" i="16"/>
  <c r="AO199" i="16"/>
  <c r="AO195" i="16"/>
  <c r="AO191" i="16"/>
  <c r="AO187" i="16"/>
  <c r="AO183" i="16"/>
  <c r="AO179" i="16"/>
  <c r="AO175" i="16"/>
  <c r="AO171" i="16"/>
  <c r="AO167" i="16"/>
  <c r="AO163" i="16"/>
  <c r="AO159" i="16"/>
  <c r="AO155" i="16"/>
  <c r="AO151" i="16"/>
  <c r="AO147" i="16"/>
  <c r="AO143" i="16"/>
  <c r="AO139" i="16"/>
  <c r="AO135" i="16"/>
  <c r="AO131" i="16"/>
  <c r="AO127" i="16"/>
  <c r="AO123" i="16"/>
  <c r="AO119" i="16"/>
  <c r="AO115" i="16"/>
  <c r="AO111" i="16"/>
  <c r="AO107" i="16"/>
  <c r="AO103" i="16"/>
  <c r="AO99" i="16"/>
  <c r="AO95" i="16"/>
  <c r="AO91" i="16"/>
  <c r="AO87" i="16"/>
  <c r="AO83" i="16"/>
  <c r="AO79" i="16"/>
  <c r="AO75" i="16"/>
  <c r="AO71" i="16"/>
  <c r="AO67" i="16"/>
  <c r="AO63" i="16"/>
  <c r="AO59" i="16"/>
  <c r="AO55" i="16"/>
  <c r="AO51" i="16"/>
  <c r="AO47" i="16"/>
  <c r="AO43" i="16"/>
  <c r="AO39" i="16"/>
  <c r="AO35" i="16"/>
  <c r="AO31" i="16"/>
  <c r="AO27" i="16"/>
  <c r="AO22" i="16"/>
  <c r="AO18" i="16"/>
  <c r="AO252" i="16"/>
  <c r="AO248" i="16"/>
  <c r="AO244" i="16"/>
  <c r="AO240" i="16"/>
  <c r="AO236" i="16"/>
  <c r="AO232" i="16"/>
  <c r="AO228" i="16"/>
  <c r="AO220" i="16"/>
  <c r="AO160" i="16"/>
  <c r="AO266" i="16"/>
  <c r="AO262" i="16"/>
  <c r="AO258" i="16"/>
  <c r="AO254" i="16"/>
  <c r="AO250" i="16"/>
  <c r="AO246" i="16"/>
  <c r="AO242" i="16"/>
  <c r="AO238" i="16"/>
  <c r="AO234" i="16"/>
  <c r="AO230" i="16"/>
  <c r="AO226" i="16"/>
  <c r="AO222" i="16"/>
  <c r="AO218" i="16"/>
  <c r="AO214" i="16"/>
  <c r="AO210" i="16"/>
  <c r="AO206" i="16"/>
  <c r="AO202" i="16"/>
  <c r="AO198" i="16"/>
  <c r="AO194" i="16"/>
  <c r="AO190" i="16"/>
  <c r="AO186" i="16"/>
  <c r="AO182" i="16"/>
  <c r="AO178" i="16"/>
  <c r="AO174" i="16"/>
  <c r="AO170" i="16"/>
  <c r="AO166" i="16"/>
  <c r="AO162" i="16"/>
  <c r="AO158" i="16"/>
  <c r="AO154" i="16"/>
  <c r="AO150" i="16"/>
  <c r="AO146" i="16"/>
  <c r="AO142" i="16"/>
  <c r="AO138" i="16"/>
  <c r="AO134" i="16"/>
  <c r="AO130" i="16"/>
  <c r="AO126" i="16"/>
  <c r="AO122" i="16"/>
  <c r="AO118" i="16"/>
  <c r="AO114" i="16"/>
  <c r="AO110" i="16"/>
  <c r="AO106" i="16"/>
  <c r="AO102" i="16"/>
  <c r="AO98" i="16"/>
  <c r="AO94" i="16"/>
  <c r="AO90" i="16"/>
  <c r="AO86" i="16"/>
  <c r="AO82" i="16"/>
  <c r="AO78" i="16"/>
  <c r="AO74" i="16"/>
  <c r="AO70" i="16"/>
  <c r="AO66" i="16"/>
  <c r="AO62" i="16"/>
  <c r="AO58" i="16"/>
  <c r="AO54" i="16"/>
  <c r="AO50" i="16"/>
  <c r="AO46" i="16"/>
  <c r="AO42" i="16"/>
  <c r="AO38" i="16"/>
  <c r="AO34" i="16"/>
  <c r="AO30" i="16"/>
  <c r="AO26" i="16"/>
  <c r="AO21" i="16"/>
  <c r="AO17" i="16"/>
  <c r="AO148" i="16"/>
  <c r="AO23" i="16"/>
  <c r="AO265" i="16"/>
  <c r="AO261" i="16"/>
  <c r="AO257" i="16"/>
  <c r="AO253" i="16"/>
  <c r="AO249" i="16"/>
  <c r="AO245" i="16"/>
  <c r="AO241" i="16"/>
  <c r="AO237" i="16"/>
  <c r="AO233" i="16"/>
  <c r="AO229" i="16"/>
  <c r="AO225" i="16"/>
  <c r="AO221" i="16"/>
  <c r="AO217" i="16"/>
  <c r="AO213" i="16"/>
  <c r="AO209" i="16"/>
  <c r="AO205" i="16"/>
  <c r="AO201" i="16"/>
  <c r="AO197" i="16"/>
  <c r="AO193" i="16"/>
  <c r="AO189" i="16"/>
  <c r="AO185" i="16"/>
  <c r="AO181" i="16"/>
  <c r="AO177" i="16"/>
  <c r="AO173" i="16"/>
  <c r="AO169" i="16"/>
  <c r="AO165" i="16"/>
  <c r="AO161" i="16"/>
  <c r="AO157" i="16"/>
  <c r="AO153" i="16"/>
  <c r="AO149" i="16"/>
  <c r="AO145" i="16"/>
  <c r="AO141" i="16"/>
  <c r="AO137" i="16"/>
  <c r="AO133" i="16"/>
  <c r="AO129" i="16"/>
  <c r="AO125" i="16"/>
  <c r="AO121" i="16"/>
  <c r="AO117" i="16"/>
  <c r="AO113" i="16"/>
  <c r="AO109" i="16"/>
  <c r="AO105" i="16"/>
  <c r="AO101" i="16"/>
  <c r="AO97" i="16"/>
  <c r="AO93" i="16"/>
  <c r="AO89" i="16"/>
  <c r="AO85" i="16"/>
  <c r="AO81" i="16"/>
  <c r="AO77" i="16"/>
  <c r="AO73" i="16"/>
  <c r="AO69" i="16"/>
  <c r="AO65" i="16"/>
  <c r="AO61" i="16"/>
  <c r="AO57" i="16"/>
  <c r="AO53" i="16"/>
  <c r="AO49" i="16"/>
  <c r="AO45" i="16"/>
  <c r="AO41" i="16"/>
  <c r="AO37" i="16"/>
  <c r="AO33" i="16"/>
  <c r="AO29" i="16"/>
  <c r="AO25" i="16"/>
  <c r="AO20" i="16"/>
  <c r="AO16" i="16"/>
  <c r="M269" i="16"/>
  <c r="AU228" i="16"/>
  <c r="AU184" i="16"/>
  <c r="AU40" i="16"/>
  <c r="AU161" i="16"/>
  <c r="AU231" i="16"/>
  <c r="AU31" i="16"/>
  <c r="AU250" i="16"/>
  <c r="AU214" i="16"/>
  <c r="AU198" i="16"/>
  <c r="AU190" i="16"/>
  <c r="AU150" i="16"/>
  <c r="AU62" i="16"/>
  <c r="AU22" i="16"/>
  <c r="AU175" i="16"/>
  <c r="AU15" i="16"/>
  <c r="AU217" i="16"/>
  <c r="AU165" i="16"/>
  <c r="AU49" i="16"/>
  <c r="AU261" i="16"/>
  <c r="AU256" i="16"/>
  <c r="AU169" i="16"/>
  <c r="AU25" i="16"/>
  <c r="AU244" i="16"/>
  <c r="AU222" i="16"/>
  <c r="AU179" i="16"/>
  <c r="AU227" i="16" l="1"/>
  <c r="AU14" i="16"/>
  <c r="AU197" i="16"/>
  <c r="AU221" i="16"/>
  <c r="AU174" i="16"/>
  <c r="AU30" i="16"/>
  <c r="AU249" i="16"/>
  <c r="AU164" i="16"/>
  <c r="AN268" i="16"/>
  <c r="AN267" i="16"/>
  <c r="AN266" i="16"/>
  <c r="AN265" i="16"/>
  <c r="AN264" i="16"/>
  <c r="AN263" i="16"/>
  <c r="AN262" i="16"/>
  <c r="AN261" i="16"/>
  <c r="AN260" i="16"/>
  <c r="AN259" i="16"/>
  <c r="AN258" i="16"/>
  <c r="AN257" i="16"/>
  <c r="AN256" i="16"/>
  <c r="AN255" i="16"/>
  <c r="AN254" i="16"/>
  <c r="AN253" i="16"/>
  <c r="AN252" i="16"/>
  <c r="AN251" i="16"/>
  <c r="AN250" i="16"/>
  <c r="AN249" i="16"/>
  <c r="AN248" i="16"/>
  <c r="AN247" i="16"/>
  <c r="AN246" i="16"/>
  <c r="AN245" i="16"/>
  <c r="AN244" i="16"/>
  <c r="AN243" i="16"/>
  <c r="AN242" i="16"/>
  <c r="AN241" i="16"/>
  <c r="AN240" i="16"/>
  <c r="AN239" i="16"/>
  <c r="AN238" i="16"/>
  <c r="AN237" i="16"/>
  <c r="AN236" i="16"/>
  <c r="AN235" i="16"/>
  <c r="AN234" i="16"/>
  <c r="AN233" i="16"/>
  <c r="AN232" i="16"/>
  <c r="AN231" i="16"/>
  <c r="AN230" i="16"/>
  <c r="AN229" i="16"/>
  <c r="AN228" i="16"/>
  <c r="AN227" i="16"/>
  <c r="AN226" i="16"/>
  <c r="AN225" i="16"/>
  <c r="AN224" i="16"/>
  <c r="AN223" i="16"/>
  <c r="AN222" i="16"/>
  <c r="AN221" i="16"/>
  <c r="AN220" i="16"/>
  <c r="AN219" i="16"/>
  <c r="AN218" i="16"/>
  <c r="AN217" i="16"/>
  <c r="AN216" i="16"/>
  <c r="AN215" i="16"/>
  <c r="AN214" i="16"/>
  <c r="AN213" i="16"/>
  <c r="AN212" i="16"/>
  <c r="AN211" i="16"/>
  <c r="AN210" i="16"/>
  <c r="AN209" i="16"/>
  <c r="AN208" i="16"/>
  <c r="AN207" i="16"/>
  <c r="AN206" i="16"/>
  <c r="AN205" i="16"/>
  <c r="AN204" i="16"/>
  <c r="AN203" i="16"/>
  <c r="AN202" i="16"/>
  <c r="AN201" i="16"/>
  <c r="AN200" i="16"/>
  <c r="AN199" i="16"/>
  <c r="AN198" i="16"/>
  <c r="AN197" i="16"/>
  <c r="AN196" i="16"/>
  <c r="AN195" i="16"/>
  <c r="AN194" i="16"/>
  <c r="AN193" i="16"/>
  <c r="AN192" i="16"/>
  <c r="AN191" i="16"/>
  <c r="AN190" i="16"/>
  <c r="AN189" i="16"/>
  <c r="AN188" i="16"/>
  <c r="AN187" i="16"/>
  <c r="AN186" i="16"/>
  <c r="AN185" i="16"/>
  <c r="AN184" i="16"/>
  <c r="AN183" i="16"/>
  <c r="AN182" i="16"/>
  <c r="AN181" i="16"/>
  <c r="AN180" i="16"/>
  <c r="AN179"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N151" i="16"/>
  <c r="AN150" i="16"/>
  <c r="AN149" i="16"/>
  <c r="AN148" i="16"/>
  <c r="AN147" i="16"/>
  <c r="AN146" i="16"/>
  <c r="AN145" i="16"/>
  <c r="AN144" i="16"/>
  <c r="AN143" i="16"/>
  <c r="AN142" i="16"/>
  <c r="AN141" i="16"/>
  <c r="AN140" i="16"/>
  <c r="AN139" i="16"/>
  <c r="AN138" i="16"/>
  <c r="AN137" i="16"/>
  <c r="AN136" i="16"/>
  <c r="AN135" i="16"/>
  <c r="AN134" i="16"/>
  <c r="AN133" i="16"/>
  <c r="AN132" i="16"/>
  <c r="AN131" i="16"/>
  <c r="AN130" i="16"/>
  <c r="AN129" i="16"/>
  <c r="AN128" i="16"/>
  <c r="AN127" i="16"/>
  <c r="AN126" i="16"/>
  <c r="AN125" i="16"/>
  <c r="AN124" i="16"/>
  <c r="AN123" i="16"/>
  <c r="AN122" i="16"/>
  <c r="AN121" i="16"/>
  <c r="AN120" i="16"/>
  <c r="AN119" i="16"/>
  <c r="AN118" i="16"/>
  <c r="AN117" i="16"/>
  <c r="AN116" i="16"/>
  <c r="AN115" i="16"/>
  <c r="AN114" i="16"/>
  <c r="AN113" i="16"/>
  <c r="AN112" i="16"/>
  <c r="AN111" i="16"/>
  <c r="AN110" i="16"/>
  <c r="AN109" i="16"/>
  <c r="AN108" i="16"/>
  <c r="AN107" i="16"/>
  <c r="AN106" i="16"/>
  <c r="AN105" i="16"/>
  <c r="AN104" i="16"/>
  <c r="AN103" i="16"/>
  <c r="AN102" i="16"/>
  <c r="AN101" i="16"/>
  <c r="AN100" i="16"/>
  <c r="AN99" i="16"/>
  <c r="AN98" i="16"/>
  <c r="AN97" i="16"/>
  <c r="AN96" i="16"/>
  <c r="AN95" i="16"/>
  <c r="AN94" i="16"/>
  <c r="AN93" i="16"/>
  <c r="AN92" i="16"/>
  <c r="AN91" i="16"/>
  <c r="AN90" i="16"/>
  <c r="AN89" i="16"/>
  <c r="AN88" i="16"/>
  <c r="AN87" i="16"/>
  <c r="AN86" i="16"/>
  <c r="AN85" i="16"/>
  <c r="AN84" i="16"/>
  <c r="AN83" i="16"/>
  <c r="AN82" i="16"/>
  <c r="AN81" i="16"/>
  <c r="AN80" i="16"/>
  <c r="AN79" i="16"/>
  <c r="AN78" i="16"/>
  <c r="AN77" i="16"/>
  <c r="AN76" i="16"/>
  <c r="AN75" i="16"/>
  <c r="AN74" i="16"/>
  <c r="AN73" i="16"/>
  <c r="AN72" i="16"/>
  <c r="AN71" i="16"/>
  <c r="AN70" i="16"/>
  <c r="AN69" i="16"/>
  <c r="AN68" i="16"/>
  <c r="AN67" i="16"/>
  <c r="AN66"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N42" i="16"/>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P22" i="16" l="1"/>
  <c r="AQ22" i="16"/>
  <c r="K243" i="16" l="1"/>
  <c r="AQ243" i="16" s="1"/>
  <c r="I243" i="16"/>
  <c r="AP243" i="16" s="1"/>
  <c r="I150" i="16"/>
  <c r="AP150" i="16" s="1"/>
  <c r="I149" i="16"/>
  <c r="AP149" i="16" s="1"/>
  <c r="I148" i="16"/>
  <c r="AP148" i="16" s="1"/>
  <c r="I147" i="16"/>
  <c r="AP147" i="16" s="1"/>
  <c r="K150" i="16"/>
  <c r="K149" i="16"/>
  <c r="AQ149" i="16" s="1"/>
  <c r="K148" i="16"/>
  <c r="AQ148" i="16" s="1"/>
  <c r="K147" i="16"/>
  <c r="AQ147" i="16" s="1"/>
  <c r="K24" i="16" l="1"/>
  <c r="AQ24" i="16" s="1"/>
  <c r="K23" i="16"/>
  <c r="AQ23" i="16" s="1"/>
  <c r="I24" i="16"/>
  <c r="AP24" i="16" s="1"/>
  <c r="I23" i="16"/>
  <c r="AP23" i="16" s="1"/>
  <c r="K268" i="16" l="1"/>
  <c r="I268" i="16"/>
  <c r="AP268" i="16" s="1"/>
  <c r="K267" i="16"/>
  <c r="I267" i="16"/>
  <c r="AP267" i="16" s="1"/>
  <c r="K266" i="16"/>
  <c r="I266" i="16"/>
  <c r="AP266" i="16" s="1"/>
  <c r="K265" i="16"/>
  <c r="I265" i="16"/>
  <c r="AP265" i="16" s="1"/>
  <c r="K264" i="16"/>
  <c r="I264" i="16"/>
  <c r="AP264" i="16" s="1"/>
  <c r="K263" i="16"/>
  <c r="I263" i="16"/>
  <c r="AP263" i="16" s="1"/>
  <c r="K262" i="16"/>
  <c r="I262" i="16"/>
  <c r="AP262" i="16" s="1"/>
  <c r="K261" i="16"/>
  <c r="I261" i="16"/>
  <c r="AP261" i="16" s="1"/>
  <c r="K260" i="16"/>
  <c r="I260" i="16"/>
  <c r="AP260" i="16" s="1"/>
  <c r="K259" i="16"/>
  <c r="I259" i="16"/>
  <c r="AP259" i="16" s="1"/>
  <c r="K258" i="16"/>
  <c r="I258" i="16"/>
  <c r="AP258" i="16" s="1"/>
  <c r="K257" i="16"/>
  <c r="I257" i="16"/>
  <c r="AP257" i="16" s="1"/>
  <c r="K256" i="16"/>
  <c r="I256" i="16"/>
  <c r="AP256" i="16" s="1"/>
  <c r="K255" i="16"/>
  <c r="I255" i="16"/>
  <c r="AP255" i="16" s="1"/>
  <c r="K254" i="16"/>
  <c r="I254" i="16"/>
  <c r="AP254" i="16" s="1"/>
  <c r="K253" i="16"/>
  <c r="I253" i="16"/>
  <c r="AP253" i="16" s="1"/>
  <c r="K252" i="16"/>
  <c r="I252" i="16"/>
  <c r="AP252" i="16" s="1"/>
  <c r="K251" i="16"/>
  <c r="I251" i="16"/>
  <c r="AP251" i="16" s="1"/>
  <c r="K250" i="16"/>
  <c r="I250" i="16"/>
  <c r="AP250" i="16" s="1"/>
  <c r="K249" i="16"/>
  <c r="I249" i="16"/>
  <c r="AP249" i="16" s="1"/>
  <c r="K248" i="16"/>
  <c r="I248" i="16"/>
  <c r="AP248" i="16" s="1"/>
  <c r="K247" i="16"/>
  <c r="I247" i="16"/>
  <c r="AP247" i="16" s="1"/>
  <c r="K246" i="16"/>
  <c r="I246" i="16"/>
  <c r="AP246" i="16" s="1"/>
  <c r="K245" i="16"/>
  <c r="I245" i="16"/>
  <c r="AP245" i="16" s="1"/>
  <c r="K244" i="16"/>
  <c r="I244" i="16"/>
  <c r="AP244" i="16" s="1"/>
  <c r="K242" i="16"/>
  <c r="I242" i="16"/>
  <c r="AP242" i="16" s="1"/>
  <c r="K241" i="16"/>
  <c r="I241" i="16"/>
  <c r="AP241" i="16" s="1"/>
  <c r="K240" i="16"/>
  <c r="I240" i="16"/>
  <c r="AP240" i="16" s="1"/>
  <c r="K239" i="16"/>
  <c r="I239" i="16"/>
  <c r="AP239" i="16" s="1"/>
  <c r="K238" i="16"/>
  <c r="I238" i="16"/>
  <c r="AP238" i="16" s="1"/>
  <c r="K237" i="16"/>
  <c r="I237" i="16"/>
  <c r="AP237" i="16" s="1"/>
  <c r="K236" i="16"/>
  <c r="I236" i="16"/>
  <c r="AP236" i="16" s="1"/>
  <c r="K235" i="16"/>
  <c r="I235" i="16"/>
  <c r="AP235" i="16" s="1"/>
  <c r="K234" i="16"/>
  <c r="I234" i="16"/>
  <c r="AP234" i="16" s="1"/>
  <c r="I233" i="16"/>
  <c r="AP233" i="16" s="1"/>
  <c r="K232" i="16"/>
  <c r="I232" i="16"/>
  <c r="AP232" i="16" s="1"/>
  <c r="K231" i="16"/>
  <c r="I231" i="16"/>
  <c r="AP231" i="16" s="1"/>
  <c r="K230" i="16"/>
  <c r="I230" i="16"/>
  <c r="AP230" i="16" s="1"/>
  <c r="K229" i="16"/>
  <c r="I229" i="16"/>
  <c r="AP229" i="16" s="1"/>
  <c r="K228" i="16"/>
  <c r="I228" i="16"/>
  <c r="AP228" i="16" s="1"/>
  <c r="K227" i="16"/>
  <c r="I227" i="16"/>
  <c r="AP227" i="16" s="1"/>
  <c r="K226" i="16"/>
  <c r="I226" i="16"/>
  <c r="AP226" i="16" s="1"/>
  <c r="K225" i="16"/>
  <c r="I225" i="16"/>
  <c r="AP225" i="16" s="1"/>
  <c r="K224" i="16"/>
  <c r="I224" i="16"/>
  <c r="AP224" i="16" s="1"/>
  <c r="K223" i="16"/>
  <c r="I223" i="16"/>
  <c r="AP223" i="16" s="1"/>
  <c r="K222" i="16"/>
  <c r="I222" i="16"/>
  <c r="AP222" i="16" s="1"/>
  <c r="K221" i="16"/>
  <c r="I221" i="16"/>
  <c r="AP221" i="16" s="1"/>
  <c r="K220" i="16"/>
  <c r="I220" i="16"/>
  <c r="AP220" i="16" s="1"/>
  <c r="K219" i="16"/>
  <c r="I219" i="16"/>
  <c r="AP219" i="16" s="1"/>
  <c r="K218" i="16"/>
  <c r="I218" i="16"/>
  <c r="AP218" i="16" s="1"/>
  <c r="K217" i="16"/>
  <c r="I217" i="16"/>
  <c r="AP217" i="16" s="1"/>
  <c r="K216" i="16"/>
  <c r="I216" i="16"/>
  <c r="AP216" i="16" s="1"/>
  <c r="K215" i="16"/>
  <c r="I215" i="16"/>
  <c r="AP215" i="16" s="1"/>
  <c r="K214" i="16"/>
  <c r="I214" i="16"/>
  <c r="AP214" i="16" s="1"/>
  <c r="K213" i="16"/>
  <c r="I213" i="16"/>
  <c r="AP213" i="16" s="1"/>
  <c r="K212" i="16"/>
  <c r="I212" i="16"/>
  <c r="AP212" i="16" s="1"/>
  <c r="K211" i="16"/>
  <c r="I211" i="16"/>
  <c r="AP211" i="16" s="1"/>
  <c r="K210" i="16"/>
  <c r="I210" i="16"/>
  <c r="AP210" i="16" s="1"/>
  <c r="K209" i="16"/>
  <c r="I209" i="16"/>
  <c r="AP209" i="16" s="1"/>
  <c r="K208" i="16"/>
  <c r="I208" i="16"/>
  <c r="AP208" i="16" s="1"/>
  <c r="K207" i="16"/>
  <c r="I207" i="16"/>
  <c r="AP207" i="16" s="1"/>
  <c r="K206" i="16"/>
  <c r="I206" i="16"/>
  <c r="AP206" i="16" s="1"/>
  <c r="K205" i="16"/>
  <c r="I205" i="16"/>
  <c r="AP205" i="16" s="1"/>
  <c r="K204" i="16"/>
  <c r="I204" i="16"/>
  <c r="AP204" i="16" s="1"/>
  <c r="K203" i="16"/>
  <c r="I203" i="16"/>
  <c r="AP203" i="16" s="1"/>
  <c r="K202" i="16"/>
  <c r="I202" i="16"/>
  <c r="AP202" i="16" s="1"/>
  <c r="K201" i="16"/>
  <c r="I201" i="16"/>
  <c r="AP201" i="16" s="1"/>
  <c r="K200" i="16"/>
  <c r="I200" i="16"/>
  <c r="AP200" i="16" s="1"/>
  <c r="K199" i="16"/>
  <c r="I199" i="16"/>
  <c r="AP199" i="16" s="1"/>
  <c r="K198" i="16"/>
  <c r="I198" i="16"/>
  <c r="AP198" i="16" s="1"/>
  <c r="K197" i="16"/>
  <c r="I197" i="16"/>
  <c r="AP197" i="16" s="1"/>
  <c r="K196" i="16"/>
  <c r="I196" i="16"/>
  <c r="AP196" i="16" s="1"/>
  <c r="K195" i="16"/>
  <c r="I195" i="16"/>
  <c r="AP195" i="16" s="1"/>
  <c r="K194" i="16"/>
  <c r="I194" i="16"/>
  <c r="AP194" i="16" s="1"/>
  <c r="K193" i="16"/>
  <c r="I193" i="16"/>
  <c r="AP193" i="16" s="1"/>
  <c r="K192" i="16"/>
  <c r="I192" i="16"/>
  <c r="AP192" i="16" s="1"/>
  <c r="K191" i="16"/>
  <c r="I191" i="16"/>
  <c r="AP191" i="16" s="1"/>
  <c r="K190" i="16"/>
  <c r="I190" i="16"/>
  <c r="AP190" i="16" s="1"/>
  <c r="K189" i="16"/>
  <c r="I189" i="16"/>
  <c r="AP189" i="16" s="1"/>
  <c r="K188" i="16"/>
  <c r="I188" i="16"/>
  <c r="AP188" i="16" s="1"/>
  <c r="K187" i="16"/>
  <c r="I187" i="16"/>
  <c r="AP187" i="16" s="1"/>
  <c r="K186" i="16"/>
  <c r="I186" i="16"/>
  <c r="AP186" i="16" s="1"/>
  <c r="K185" i="16"/>
  <c r="I185" i="16"/>
  <c r="AP185" i="16" s="1"/>
  <c r="K184" i="16"/>
  <c r="I184" i="16"/>
  <c r="AP184" i="16" s="1"/>
  <c r="K183" i="16"/>
  <c r="I183" i="16"/>
  <c r="AP183" i="16" s="1"/>
  <c r="K182" i="16"/>
  <c r="I182" i="16"/>
  <c r="AP182" i="16" s="1"/>
  <c r="K181" i="16"/>
  <c r="I181" i="16"/>
  <c r="AP181" i="16" s="1"/>
  <c r="K180" i="16"/>
  <c r="I180" i="16"/>
  <c r="AP180" i="16" s="1"/>
  <c r="K179" i="16"/>
  <c r="I179" i="16"/>
  <c r="AP179" i="16" s="1"/>
  <c r="K178" i="16"/>
  <c r="I178" i="16"/>
  <c r="AP178" i="16" s="1"/>
  <c r="K177" i="16"/>
  <c r="I177" i="16"/>
  <c r="AP177" i="16" s="1"/>
  <c r="K176" i="16"/>
  <c r="I176" i="16"/>
  <c r="AP176" i="16" s="1"/>
  <c r="K175" i="16"/>
  <c r="I175" i="16"/>
  <c r="AP175" i="16" s="1"/>
  <c r="K174" i="16"/>
  <c r="I174" i="16"/>
  <c r="AP174" i="16" s="1"/>
  <c r="K173" i="16"/>
  <c r="I173" i="16"/>
  <c r="AP173" i="16" s="1"/>
  <c r="K172" i="16"/>
  <c r="I172" i="16"/>
  <c r="AP172" i="16" s="1"/>
  <c r="K171" i="16"/>
  <c r="I171" i="16"/>
  <c r="AP171" i="16" s="1"/>
  <c r="K170" i="16"/>
  <c r="I170" i="16"/>
  <c r="AP170" i="16" s="1"/>
  <c r="K169" i="16"/>
  <c r="I169" i="16"/>
  <c r="AP169" i="16" s="1"/>
  <c r="K168" i="16"/>
  <c r="I168" i="16"/>
  <c r="AP168" i="16" s="1"/>
  <c r="K167" i="16"/>
  <c r="I167" i="16"/>
  <c r="AP167" i="16" s="1"/>
  <c r="K166" i="16"/>
  <c r="I166" i="16"/>
  <c r="AP166" i="16" s="1"/>
  <c r="K165" i="16"/>
  <c r="I165" i="16"/>
  <c r="AP165" i="16" s="1"/>
  <c r="K164" i="16"/>
  <c r="I164" i="16"/>
  <c r="AP164" i="16" s="1"/>
  <c r="K163" i="16"/>
  <c r="I163" i="16"/>
  <c r="AP163" i="16" s="1"/>
  <c r="K162" i="16"/>
  <c r="I162" i="16"/>
  <c r="AP162" i="16" s="1"/>
  <c r="K161" i="16"/>
  <c r="I161" i="16"/>
  <c r="AP161" i="16" s="1"/>
  <c r="K160" i="16"/>
  <c r="I160" i="16"/>
  <c r="AP160" i="16" s="1"/>
  <c r="K159" i="16"/>
  <c r="I159" i="16"/>
  <c r="AP159" i="16" s="1"/>
  <c r="K158" i="16"/>
  <c r="I158" i="16"/>
  <c r="AP158" i="16" s="1"/>
  <c r="K157" i="16"/>
  <c r="I157" i="16"/>
  <c r="AP157" i="16" s="1"/>
  <c r="K156" i="16"/>
  <c r="I156" i="16"/>
  <c r="AP156" i="16" s="1"/>
  <c r="K155" i="16"/>
  <c r="I155" i="16"/>
  <c r="AP155" i="16" s="1"/>
  <c r="K154" i="16"/>
  <c r="I154" i="16"/>
  <c r="AP154" i="16" s="1"/>
  <c r="K153" i="16"/>
  <c r="I153" i="16"/>
  <c r="AP153" i="16" s="1"/>
  <c r="K152" i="16"/>
  <c r="I152" i="16"/>
  <c r="AP152" i="16" s="1"/>
  <c r="K151" i="16"/>
  <c r="I151" i="16"/>
  <c r="AP151" i="16" s="1"/>
  <c r="K146" i="16"/>
  <c r="I146" i="16"/>
  <c r="AP146" i="16" s="1"/>
  <c r="K145" i="16"/>
  <c r="I145" i="16"/>
  <c r="AP145" i="16" s="1"/>
  <c r="K144" i="16"/>
  <c r="I144" i="16"/>
  <c r="AP144" i="16" s="1"/>
  <c r="K143" i="16"/>
  <c r="I143" i="16"/>
  <c r="AP143" i="16" s="1"/>
  <c r="K142" i="16"/>
  <c r="I142" i="16"/>
  <c r="AP142" i="16" s="1"/>
  <c r="K141" i="16"/>
  <c r="I141" i="16"/>
  <c r="AP141" i="16" s="1"/>
  <c r="K140" i="16"/>
  <c r="I140" i="16"/>
  <c r="AP140" i="16" s="1"/>
  <c r="K139" i="16"/>
  <c r="I139" i="16"/>
  <c r="AP139" i="16" s="1"/>
  <c r="K138" i="16"/>
  <c r="I138" i="16"/>
  <c r="AP138" i="16" s="1"/>
  <c r="K137" i="16"/>
  <c r="I137" i="16"/>
  <c r="AP137" i="16" s="1"/>
  <c r="K136" i="16"/>
  <c r="I136" i="16"/>
  <c r="AP136" i="16" s="1"/>
  <c r="K135" i="16"/>
  <c r="I135" i="16"/>
  <c r="AP135" i="16" s="1"/>
  <c r="K134" i="16"/>
  <c r="I134" i="16"/>
  <c r="AP134" i="16" s="1"/>
  <c r="K133" i="16"/>
  <c r="I133" i="16"/>
  <c r="AP133" i="16" s="1"/>
  <c r="K132" i="16"/>
  <c r="I132" i="16"/>
  <c r="AP132" i="16" s="1"/>
  <c r="K131" i="16"/>
  <c r="I131" i="16"/>
  <c r="AP131" i="16" s="1"/>
  <c r="K130" i="16"/>
  <c r="I130" i="16"/>
  <c r="AP130" i="16" s="1"/>
  <c r="K129" i="16"/>
  <c r="I129" i="16"/>
  <c r="AP129" i="16" s="1"/>
  <c r="K128" i="16"/>
  <c r="I128" i="16"/>
  <c r="AP128" i="16" s="1"/>
  <c r="K127" i="16"/>
  <c r="I127" i="16"/>
  <c r="AP127" i="16" s="1"/>
  <c r="K126" i="16"/>
  <c r="I126" i="16"/>
  <c r="AP126" i="16" s="1"/>
  <c r="K125" i="16"/>
  <c r="I125" i="16"/>
  <c r="AP125" i="16" s="1"/>
  <c r="K124" i="16"/>
  <c r="I124" i="16"/>
  <c r="AP124" i="16" s="1"/>
  <c r="K123" i="16"/>
  <c r="I123" i="16"/>
  <c r="AP123" i="16" s="1"/>
  <c r="K122" i="16"/>
  <c r="I122" i="16"/>
  <c r="AP122" i="16" s="1"/>
  <c r="K121" i="16"/>
  <c r="I121" i="16"/>
  <c r="AP121" i="16" s="1"/>
  <c r="K120" i="16"/>
  <c r="I120" i="16"/>
  <c r="AP120" i="16" s="1"/>
  <c r="K119" i="16"/>
  <c r="I119" i="16"/>
  <c r="AP119" i="16" s="1"/>
  <c r="K118" i="16"/>
  <c r="I118" i="16"/>
  <c r="AP118" i="16" s="1"/>
  <c r="K117" i="16"/>
  <c r="I117" i="16"/>
  <c r="AP117" i="16" s="1"/>
  <c r="K116" i="16"/>
  <c r="I116" i="16"/>
  <c r="AP116" i="16" s="1"/>
  <c r="K115" i="16"/>
  <c r="I115" i="16"/>
  <c r="AP115" i="16" s="1"/>
  <c r="K114" i="16"/>
  <c r="I114" i="16"/>
  <c r="AP114" i="16" s="1"/>
  <c r="K113" i="16"/>
  <c r="I113" i="16"/>
  <c r="AP113" i="16" s="1"/>
  <c r="K112" i="16"/>
  <c r="I112" i="16"/>
  <c r="AP112" i="16" s="1"/>
  <c r="K111" i="16"/>
  <c r="I111" i="16"/>
  <c r="AP111" i="16" s="1"/>
  <c r="K110" i="16"/>
  <c r="I110" i="16"/>
  <c r="AP110" i="16" s="1"/>
  <c r="K109" i="16"/>
  <c r="I109" i="16"/>
  <c r="AP109" i="16" s="1"/>
  <c r="K108" i="16"/>
  <c r="I108" i="16"/>
  <c r="AP108" i="16" s="1"/>
  <c r="K107" i="16"/>
  <c r="I107" i="16"/>
  <c r="AP107" i="16" s="1"/>
  <c r="K106" i="16"/>
  <c r="I106" i="16"/>
  <c r="AP106" i="16" s="1"/>
  <c r="K105" i="16"/>
  <c r="I105" i="16"/>
  <c r="AP105" i="16" s="1"/>
  <c r="K104" i="16"/>
  <c r="I104" i="16"/>
  <c r="AP104" i="16" s="1"/>
  <c r="K103" i="16"/>
  <c r="I103" i="16"/>
  <c r="AP103" i="16" s="1"/>
  <c r="K102" i="16"/>
  <c r="I102" i="16"/>
  <c r="AP102" i="16" s="1"/>
  <c r="K101" i="16"/>
  <c r="I101" i="16"/>
  <c r="AP101" i="16" s="1"/>
  <c r="K100" i="16"/>
  <c r="I100" i="16"/>
  <c r="AP100" i="16" s="1"/>
  <c r="K99" i="16"/>
  <c r="I99" i="16"/>
  <c r="AP99" i="16" s="1"/>
  <c r="K98" i="16"/>
  <c r="I98" i="16"/>
  <c r="AP98" i="16" s="1"/>
  <c r="K97" i="16"/>
  <c r="I97" i="16"/>
  <c r="AP97" i="16" s="1"/>
  <c r="K96" i="16"/>
  <c r="I96" i="16"/>
  <c r="AP96" i="16" s="1"/>
  <c r="K95" i="16"/>
  <c r="I95" i="16"/>
  <c r="AP95" i="16" s="1"/>
  <c r="K94" i="16"/>
  <c r="I94" i="16"/>
  <c r="AP94" i="16" s="1"/>
  <c r="K93" i="16"/>
  <c r="I93" i="16"/>
  <c r="AP93" i="16" s="1"/>
  <c r="K92" i="16"/>
  <c r="I92" i="16"/>
  <c r="AP92" i="16" s="1"/>
  <c r="K91" i="16"/>
  <c r="I91" i="16"/>
  <c r="AP91" i="16" s="1"/>
  <c r="K90" i="16"/>
  <c r="I90" i="16"/>
  <c r="AP90" i="16" s="1"/>
  <c r="K89" i="16"/>
  <c r="I89" i="16"/>
  <c r="AP89" i="16" s="1"/>
  <c r="K88" i="16"/>
  <c r="I88" i="16"/>
  <c r="AP88" i="16" s="1"/>
  <c r="K87" i="16"/>
  <c r="I87" i="16"/>
  <c r="AP87" i="16" s="1"/>
  <c r="K86" i="16"/>
  <c r="I86" i="16"/>
  <c r="AP86" i="16" s="1"/>
  <c r="K85" i="16"/>
  <c r="I85" i="16"/>
  <c r="AP85" i="16" s="1"/>
  <c r="K84" i="16"/>
  <c r="I84" i="16"/>
  <c r="AP84" i="16" s="1"/>
  <c r="K83" i="16"/>
  <c r="I83" i="16"/>
  <c r="AP83" i="16" s="1"/>
  <c r="K82" i="16"/>
  <c r="I82" i="16"/>
  <c r="AP82" i="16" s="1"/>
  <c r="K81" i="16"/>
  <c r="I81" i="16"/>
  <c r="AP81" i="16" s="1"/>
  <c r="K80" i="16"/>
  <c r="I80" i="16"/>
  <c r="AP80" i="16" s="1"/>
  <c r="K79" i="16"/>
  <c r="I79" i="16"/>
  <c r="AP79" i="16" s="1"/>
  <c r="K78" i="16"/>
  <c r="I78" i="16"/>
  <c r="AP78" i="16" s="1"/>
  <c r="K77" i="16"/>
  <c r="I77" i="16"/>
  <c r="AP77" i="16" s="1"/>
  <c r="K76" i="16"/>
  <c r="I76" i="16"/>
  <c r="AP76" i="16" s="1"/>
  <c r="K75" i="16"/>
  <c r="I75" i="16"/>
  <c r="AP75" i="16" s="1"/>
  <c r="K74" i="16"/>
  <c r="I74" i="16"/>
  <c r="AP74" i="16" s="1"/>
  <c r="K73" i="16"/>
  <c r="I73" i="16"/>
  <c r="AP73" i="16" s="1"/>
  <c r="K72" i="16"/>
  <c r="I72" i="16"/>
  <c r="AP72" i="16" s="1"/>
  <c r="K71" i="16"/>
  <c r="I71" i="16"/>
  <c r="AP71" i="16" s="1"/>
  <c r="K70" i="16"/>
  <c r="I70" i="16"/>
  <c r="AP70" i="16" s="1"/>
  <c r="K69" i="16"/>
  <c r="I69" i="16"/>
  <c r="AP69" i="16" s="1"/>
  <c r="K68" i="16"/>
  <c r="I68" i="16"/>
  <c r="AP68" i="16" s="1"/>
  <c r="K67" i="16"/>
  <c r="I67" i="16"/>
  <c r="AP67" i="16" s="1"/>
  <c r="K66" i="16"/>
  <c r="I66" i="16"/>
  <c r="AP66" i="16" s="1"/>
  <c r="K65" i="16"/>
  <c r="I65" i="16"/>
  <c r="AP65" i="16" s="1"/>
  <c r="K64" i="16"/>
  <c r="I64" i="16"/>
  <c r="AP64" i="16" s="1"/>
  <c r="K63" i="16"/>
  <c r="I63" i="16"/>
  <c r="AP63" i="16" s="1"/>
  <c r="K62" i="16"/>
  <c r="I62" i="16"/>
  <c r="AP62" i="16" s="1"/>
  <c r="K61" i="16"/>
  <c r="I61" i="16"/>
  <c r="AP61" i="16" s="1"/>
  <c r="K60" i="16"/>
  <c r="I60" i="16"/>
  <c r="AP60" i="16" s="1"/>
  <c r="K59" i="16"/>
  <c r="I59" i="16"/>
  <c r="AP59" i="16" s="1"/>
  <c r="K58" i="16"/>
  <c r="I58" i="16"/>
  <c r="AP58" i="16" s="1"/>
  <c r="K57" i="16"/>
  <c r="I57" i="16"/>
  <c r="AP57" i="16" s="1"/>
  <c r="K56" i="16"/>
  <c r="I56" i="16"/>
  <c r="AP56" i="16" s="1"/>
  <c r="K55" i="16"/>
  <c r="I55" i="16"/>
  <c r="AP55" i="16" s="1"/>
  <c r="K54" i="16"/>
  <c r="I54" i="16"/>
  <c r="AP54" i="16" s="1"/>
  <c r="K53" i="16"/>
  <c r="I53" i="16"/>
  <c r="AP53" i="16" s="1"/>
  <c r="K52" i="16"/>
  <c r="I52" i="16"/>
  <c r="AP52" i="16" s="1"/>
  <c r="K51" i="16"/>
  <c r="I51" i="16"/>
  <c r="AP51" i="16" s="1"/>
  <c r="K50" i="16"/>
  <c r="I50" i="16"/>
  <c r="AP50" i="16" s="1"/>
  <c r="K49" i="16"/>
  <c r="I49" i="16"/>
  <c r="AP49" i="16" s="1"/>
  <c r="K48" i="16"/>
  <c r="I48" i="16"/>
  <c r="AP48" i="16" s="1"/>
  <c r="K47" i="16"/>
  <c r="I47" i="16"/>
  <c r="AP47" i="16" s="1"/>
  <c r="K46" i="16"/>
  <c r="I46" i="16"/>
  <c r="AP46" i="16" s="1"/>
  <c r="K45" i="16"/>
  <c r="I45" i="16"/>
  <c r="AP45" i="16" s="1"/>
  <c r="K44" i="16"/>
  <c r="I44" i="16"/>
  <c r="AP44" i="16" s="1"/>
  <c r="K43" i="16"/>
  <c r="I43" i="16"/>
  <c r="AP43" i="16" s="1"/>
  <c r="K42" i="16"/>
  <c r="I42" i="16"/>
  <c r="AP42" i="16" s="1"/>
  <c r="K41" i="16"/>
  <c r="I41" i="16"/>
  <c r="AP41" i="16" s="1"/>
  <c r="K40" i="16"/>
  <c r="I40" i="16"/>
  <c r="AP40" i="16" s="1"/>
  <c r="K39" i="16"/>
  <c r="I39" i="16"/>
  <c r="AP39" i="16" s="1"/>
  <c r="K38" i="16"/>
  <c r="I38" i="16"/>
  <c r="AP38" i="16" s="1"/>
  <c r="K37" i="16"/>
  <c r="I37" i="16"/>
  <c r="AP37" i="16" s="1"/>
  <c r="K36" i="16"/>
  <c r="I36" i="16"/>
  <c r="AP36" i="16" s="1"/>
  <c r="K35" i="16"/>
  <c r="I35" i="16"/>
  <c r="AP35" i="16" s="1"/>
  <c r="K34" i="16"/>
  <c r="I34" i="16"/>
  <c r="AP34" i="16" s="1"/>
  <c r="K33" i="16"/>
  <c r="I33" i="16"/>
  <c r="AP33" i="16" s="1"/>
  <c r="K32" i="16"/>
  <c r="I32" i="16"/>
  <c r="AP32" i="16" s="1"/>
  <c r="K31" i="16"/>
  <c r="I31" i="16"/>
  <c r="AP31" i="16" s="1"/>
  <c r="K30" i="16"/>
  <c r="I30" i="16"/>
  <c r="AP30" i="16" s="1"/>
  <c r="K29" i="16"/>
  <c r="I29" i="16"/>
  <c r="AP29" i="16" s="1"/>
  <c r="K28" i="16"/>
  <c r="I28" i="16"/>
  <c r="AP28" i="16" s="1"/>
  <c r="K27" i="16"/>
  <c r="I27" i="16"/>
  <c r="AP27" i="16" s="1"/>
  <c r="K26" i="16"/>
  <c r="I26" i="16"/>
  <c r="AP26" i="16" s="1"/>
  <c r="K25" i="16"/>
  <c r="I25" i="16"/>
  <c r="AP25" i="16" s="1"/>
  <c r="K21" i="16"/>
  <c r="I21" i="16"/>
  <c r="AP21" i="16" s="1"/>
  <c r="K20" i="16"/>
  <c r="I20" i="16"/>
  <c r="AP20" i="16" s="1"/>
  <c r="K19" i="16"/>
  <c r="I19" i="16"/>
  <c r="AP19" i="16" s="1"/>
  <c r="K18" i="16"/>
  <c r="I18" i="16"/>
  <c r="AP18" i="16" s="1"/>
  <c r="K17" i="16"/>
  <c r="I17" i="16"/>
  <c r="AP17" i="16" s="1"/>
  <c r="K16" i="16"/>
  <c r="I16" i="16"/>
  <c r="AP15" i="16"/>
  <c r="AQ107" i="16" l="1"/>
  <c r="AQ123" i="16"/>
  <c r="AQ124" i="16"/>
  <c r="AQ139" i="16"/>
  <c r="AQ140" i="16"/>
  <c r="AQ212" i="16"/>
  <c r="AQ158" i="16"/>
  <c r="AQ159" i="16"/>
  <c r="AQ183" i="16"/>
  <c r="AQ58" i="16"/>
  <c r="AQ39" i="16"/>
  <c r="AQ266" i="16"/>
  <c r="AQ17" i="16"/>
  <c r="AQ20" i="16"/>
  <c r="AQ205" i="16"/>
  <c r="Y269" i="16"/>
  <c r="AQ35" i="16"/>
  <c r="AQ52" i="16"/>
  <c r="AQ199" i="16"/>
  <c r="K233" i="16"/>
  <c r="K269" i="16" s="1"/>
  <c r="K271" i="16" s="1"/>
  <c r="S269" i="16"/>
  <c r="AQ86" i="16"/>
  <c r="AQ103" i="16"/>
  <c r="AQ119" i="16"/>
  <c r="AQ120" i="16"/>
  <c r="AQ135" i="16"/>
  <c r="AQ136" i="16"/>
  <c r="AQ154" i="16"/>
  <c r="AQ155" i="16"/>
  <c r="AQ187" i="16"/>
  <c r="AQ208" i="16"/>
  <c r="W271" i="16"/>
  <c r="AQ21" i="16"/>
  <c r="AQ29" i="16"/>
  <c r="AQ47" i="16"/>
  <c r="AQ71" i="16"/>
  <c r="AQ67" i="16"/>
  <c r="AQ28" i="16"/>
  <c r="AQ43" i="16"/>
  <c r="AQ59" i="16"/>
  <c r="AQ99" i="16"/>
  <c r="AQ116" i="16"/>
  <c r="AQ132" i="16"/>
  <c r="AQ151" i="16"/>
  <c r="AQ195" i="16"/>
  <c r="AQ209" i="16"/>
  <c r="AQ95" i="16"/>
  <c r="AQ111" i="16"/>
  <c r="AQ112" i="16"/>
  <c r="AQ127" i="16"/>
  <c r="AQ128" i="16"/>
  <c r="AQ143" i="16"/>
  <c r="AQ144" i="16"/>
  <c r="AQ191" i="16"/>
  <c r="AQ216" i="16"/>
  <c r="AQ244" i="16"/>
  <c r="AQ78" i="16"/>
  <c r="AQ115" i="16"/>
  <c r="AP16" i="16"/>
  <c r="AQ37" i="16"/>
  <c r="AQ51" i="16"/>
  <c r="AQ53" i="16"/>
  <c r="AQ63" i="16"/>
  <c r="AQ131" i="16"/>
  <c r="AQ150" i="16"/>
  <c r="AQ19" i="16"/>
  <c r="AQ34" i="16"/>
  <c r="AQ41" i="16"/>
  <c r="AQ45" i="16"/>
  <c r="AQ75" i="16"/>
  <c r="AQ231" i="16"/>
  <c r="AQ249" i="16"/>
  <c r="AQ169" i="16"/>
  <c r="AQ173" i="16"/>
  <c r="AQ177" i="16"/>
  <c r="AQ185" i="16"/>
  <c r="AQ189" i="16"/>
  <c r="AQ193" i="16"/>
  <c r="AQ197" i="16"/>
  <c r="AQ201" i="16"/>
  <c r="AQ254" i="16"/>
  <c r="AQ255" i="16"/>
  <c r="AQ57" i="16"/>
  <c r="AQ60" i="16"/>
  <c r="AQ162" i="16"/>
  <c r="AQ166" i="16"/>
  <c r="AQ170" i="16"/>
  <c r="AQ174" i="16"/>
  <c r="AQ178" i="16"/>
  <c r="AQ182" i="16"/>
  <c r="AQ186" i="16"/>
  <c r="AQ190" i="16"/>
  <c r="AQ194" i="16"/>
  <c r="AQ198" i="16"/>
  <c r="AQ202" i="16"/>
  <c r="AQ207" i="16"/>
  <c r="AQ211" i="16"/>
  <c r="AQ232" i="16"/>
  <c r="AQ235" i="16"/>
  <c r="AQ248" i="16"/>
  <c r="AQ259" i="16"/>
  <c r="AQ263" i="16"/>
  <c r="AQ267" i="16"/>
  <c r="AQ42" i="16"/>
  <c r="AQ36" i="16"/>
  <c r="AQ44" i="16"/>
  <c r="AQ55" i="16"/>
  <c r="AQ62" i="16"/>
  <c r="AQ66" i="16"/>
  <c r="AQ70" i="16"/>
  <c r="AQ74" i="16"/>
  <c r="AQ82" i="16"/>
  <c r="AQ49" i="16"/>
  <c r="AQ50" i="16"/>
  <c r="AQ79" i="16"/>
  <c r="AQ83" i="16"/>
  <c r="AQ87" i="16"/>
  <c r="AQ91" i="16"/>
  <c r="AQ94" i="16"/>
  <c r="AQ98" i="16"/>
  <c r="AQ102" i="16"/>
  <c r="AQ106" i="16"/>
  <c r="AQ110" i="16"/>
  <c r="AQ114" i="16"/>
  <c r="AQ118" i="16"/>
  <c r="AQ122" i="16"/>
  <c r="AQ126" i="16"/>
  <c r="AQ130" i="16"/>
  <c r="AQ134" i="16"/>
  <c r="AQ138" i="16"/>
  <c r="AQ142" i="16"/>
  <c r="AQ146" i="16"/>
  <c r="AQ153" i="16"/>
  <c r="AQ157" i="16"/>
  <c r="AQ161" i="16"/>
  <c r="AQ164" i="16"/>
  <c r="AQ168" i="16"/>
  <c r="AQ172" i="16"/>
  <c r="AQ179" i="16"/>
  <c r="AQ90" i="16"/>
  <c r="AQ113" i="16"/>
  <c r="AQ117" i="16"/>
  <c r="AQ121" i="16"/>
  <c r="AQ125" i="16"/>
  <c r="AQ129" i="16"/>
  <c r="AQ133" i="16"/>
  <c r="AQ137" i="16"/>
  <c r="AQ141" i="16"/>
  <c r="AQ145" i="16"/>
  <c r="AQ152" i="16"/>
  <c r="AQ156" i="16"/>
  <c r="AQ160" i="16"/>
  <c r="AQ163" i="16"/>
  <c r="AQ167" i="16"/>
  <c r="AQ171" i="16"/>
  <c r="AQ181" i="16"/>
  <c r="AQ215" i="16"/>
  <c r="AQ219" i="16"/>
  <c r="AQ227" i="16"/>
  <c r="AQ252" i="16"/>
  <c r="AQ176" i="16"/>
  <c r="AQ180" i="16"/>
  <c r="AQ184" i="16"/>
  <c r="AQ188" i="16"/>
  <c r="AQ192" i="16"/>
  <c r="AQ196" i="16"/>
  <c r="AQ200" i="16"/>
  <c r="AQ224" i="16"/>
  <c r="AQ226" i="16"/>
  <c r="AQ230" i="16"/>
  <c r="AQ239" i="16"/>
  <c r="AQ203" i="16"/>
  <c r="AQ220" i="16"/>
  <c r="AQ223" i="16"/>
  <c r="AQ237" i="16"/>
  <c r="AQ242" i="16"/>
  <c r="AQ253" i="16"/>
  <c r="AQ221" i="16"/>
  <c r="AQ236" i="16"/>
  <c r="AQ240" i="16"/>
  <c r="AQ241" i="16"/>
  <c r="AQ246" i="16"/>
  <c r="AQ251" i="16"/>
  <c r="AQ258" i="16"/>
  <c r="AQ262" i="16"/>
  <c r="AQ18" i="16"/>
  <c r="AQ38" i="16"/>
  <c r="O271" i="16"/>
  <c r="O269" i="16"/>
  <c r="AA269" i="16"/>
  <c r="AA271" i="16"/>
  <c r="AE271" i="16"/>
  <c r="AE269" i="16"/>
  <c r="AI269" i="16"/>
  <c r="AI271" i="16"/>
  <c r="AM271" i="16"/>
  <c r="AM269" i="16"/>
  <c r="M271" i="16"/>
  <c r="Q271" i="16"/>
  <c r="U271" i="16"/>
  <c r="U269" i="16"/>
  <c r="AC271" i="16"/>
  <c r="AC269" i="16"/>
  <c r="AG269" i="16"/>
  <c r="AG271" i="16"/>
  <c r="AK271" i="16"/>
  <c r="AK269" i="16"/>
  <c r="AQ15" i="16"/>
  <c r="AQ27" i="16"/>
  <c r="AQ30" i="16"/>
  <c r="AQ33" i="16"/>
  <c r="AQ25" i="16"/>
  <c r="AQ32" i="16"/>
  <c r="AQ40" i="16"/>
  <c r="AQ48" i="16"/>
  <c r="AQ56" i="16"/>
  <c r="AQ64" i="16"/>
  <c r="AQ68" i="16"/>
  <c r="AQ72" i="16"/>
  <c r="AQ76" i="16"/>
  <c r="AQ80" i="16"/>
  <c r="AQ84" i="16"/>
  <c r="AQ88" i="16"/>
  <c r="AQ92" i="16"/>
  <c r="AQ96" i="16"/>
  <c r="AQ100" i="16"/>
  <c r="AQ104" i="16"/>
  <c r="AQ108" i="16"/>
  <c r="AQ46" i="16"/>
  <c r="AQ54" i="16"/>
  <c r="AQ61" i="16"/>
  <c r="AQ65" i="16"/>
  <c r="AQ69" i="16"/>
  <c r="AQ73" i="16"/>
  <c r="AQ77" i="16"/>
  <c r="AQ81" i="16"/>
  <c r="AQ85" i="16"/>
  <c r="AQ89" i="16"/>
  <c r="AQ93" i="16"/>
  <c r="AQ97" i="16"/>
  <c r="AQ101" i="16"/>
  <c r="AQ105" i="16"/>
  <c r="AQ109" i="16"/>
  <c r="AQ229" i="16"/>
  <c r="AQ234" i="16"/>
  <c r="AQ206" i="16"/>
  <c r="AQ213" i="16"/>
  <c r="AQ217" i="16"/>
  <c r="AQ225" i="16"/>
  <c r="AQ238" i="16"/>
  <c r="AQ247" i="16"/>
  <c r="AQ256" i="16"/>
  <c r="AQ260" i="16"/>
  <c r="AQ264" i="16"/>
  <c r="AQ268" i="16"/>
  <c r="AQ204" i="16"/>
  <c r="AQ210" i="16"/>
  <c r="AQ214" i="16"/>
  <c r="AQ218" i="16"/>
  <c r="AQ257" i="16"/>
  <c r="AQ261" i="16"/>
  <c r="AQ265" i="16"/>
  <c r="S271" i="16" l="1"/>
  <c r="Y271" i="16"/>
  <c r="AQ222" i="16"/>
  <c r="AQ228" i="16"/>
  <c r="AQ245" i="16"/>
  <c r="AQ250" i="16"/>
  <c r="AQ165" i="16"/>
  <c r="AQ175" i="16"/>
  <c r="AQ31" i="16"/>
  <c r="AQ26" i="16"/>
  <c r="AQ16" i="16"/>
  <c r="Q269" i="16"/>
  <c r="W269" i="16"/>
  <c r="AQ233" i="16" l="1"/>
  <c r="AO271" i="16"/>
  <c r="AO269" i="16"/>
  <c r="AQ269" i="16" l="1"/>
  <c r="AQ271" i="16" s="1"/>
</calcChain>
</file>

<file path=xl/sharedStrings.xml><?xml version="1.0" encoding="utf-8"?>
<sst xmlns="http://schemas.openxmlformats.org/spreadsheetml/2006/main" count="1089" uniqueCount="550">
  <si>
    <t xml:space="preserve">VARIAÇÃO CONTRATUAL: </t>
  </si>
  <si>
    <t>CÓDIGO DO SERVIÇO</t>
  </si>
  <si>
    <t>DESCRIÇÃO DO SERVIÇO</t>
  </si>
  <si>
    <t>QUANTIDADE</t>
  </si>
  <si>
    <t>QUANTIDADE FINAL</t>
  </si>
  <si>
    <t>UNID.</t>
  </si>
  <si>
    <t>PLANILHA CONTRATUAL</t>
  </si>
  <si>
    <t>VALOR MEDIDO</t>
  </si>
  <si>
    <t>QUANTIDADE ACUMULADA</t>
  </si>
  <si>
    <t>VALOR ACUMULADO</t>
  </si>
  <si>
    <t>QUANTIDADE A REALIZAR</t>
  </si>
  <si>
    <t>VALOR A REALIZAR</t>
  </si>
  <si>
    <t>1ª MEDIÇÃO</t>
  </si>
  <si>
    <t>2ª MEDIÇÃO</t>
  </si>
  <si>
    <t>3ª MEDIÇÃO</t>
  </si>
  <si>
    <t>4ª MEDIÇÃO</t>
  </si>
  <si>
    <t>5ª MEDIÇÃO</t>
  </si>
  <si>
    <t>6ª MEDIÇÃO</t>
  </si>
  <si>
    <t>7ª MEDIÇÃO</t>
  </si>
  <si>
    <t>8ª MEDIÇÃO</t>
  </si>
  <si>
    <t>FILTRO</t>
  </si>
  <si>
    <t>PREÇO UNITÁRIO</t>
  </si>
  <si>
    <t>TOTAL (R$)</t>
  </si>
  <si>
    <t>TOTAL SEM DESCONTO</t>
  </si>
  <si>
    <t>VALOR MEDIDO SEM DESCONTO</t>
  </si>
  <si>
    <t>VALOR ACUMULADO SEM DESCONTO</t>
  </si>
  <si>
    <t>VALIDAÇÃO DE DADOS</t>
  </si>
  <si>
    <t>9ª MEDIÇÃO</t>
  </si>
  <si>
    <t>10ª MEDIÇÃO</t>
  </si>
  <si>
    <t>12ª MEDIÇÃO</t>
  </si>
  <si>
    <t>13ª MEDIÇÃO</t>
  </si>
  <si>
    <t>14ª MEDIÇÃO</t>
  </si>
  <si>
    <t>15ª MEDIÇÃO</t>
  </si>
  <si>
    <t>16ª MEDIÇÃO</t>
  </si>
  <si>
    <t>17ª MEDIÇÃO</t>
  </si>
  <si>
    <t>18ª MEDIÇÃO</t>
  </si>
  <si>
    <t>19ª MEDIÇÃO</t>
  </si>
  <si>
    <t>20ª MEDIÇÃO</t>
  </si>
  <si>
    <t>11ª MEDIÇÃO</t>
  </si>
  <si>
    <t>medido</t>
  </si>
  <si>
    <t>ADMINISTRAÇÃO</t>
  </si>
  <si>
    <t>ADMINISTRAÇÃO LOCAL DA OBRA</t>
  </si>
  <si>
    <t>01010.8.3.01U</t>
  </si>
  <si>
    <t>MÊS</t>
  </si>
  <si>
    <t>01010.8.3.04U</t>
  </si>
  <si>
    <t>ADMINISTRAÇÃO - máquinas e ferramentas</t>
  </si>
  <si>
    <t>01730.8.1.10U</t>
  </si>
  <si>
    <t>Limpeza permanente da obra, barracão, vestiário e outros, incl.seleção de resíduos</t>
  </si>
  <si>
    <t>Equipe de topografia para serviços de locação e medição em obras, inclusive equipamentos</t>
  </si>
  <si>
    <t>DIA</t>
  </si>
  <si>
    <t>M3</t>
  </si>
  <si>
    <t>SERVIÇOS INICIAIS</t>
  </si>
  <si>
    <t>SERVIÇOS TÉCNICOS</t>
  </si>
  <si>
    <t>Projeto de "as built"</t>
  </si>
  <si>
    <t>M2</t>
  </si>
  <si>
    <t>DESPESAS DIVERSAS</t>
  </si>
  <si>
    <t>INSTALAÇÃO DO CANTEIRO DE OBRA</t>
  </si>
  <si>
    <t>UN</t>
  </si>
  <si>
    <t>M</t>
  </si>
  <si>
    <t>Registro de gaveta bruto Ø 20 mm - 3/4"</t>
  </si>
  <si>
    <t>15141.8.30.22U</t>
  </si>
  <si>
    <t>Braçadeira tipo "D" chapa galv.3/4" c/fixações</t>
  </si>
  <si>
    <t>16.111.001501.SER</t>
  </si>
  <si>
    <t>Eletroduto PVC rígido roscável inclusive conexões Ø 25 mm 3/4"</t>
  </si>
  <si>
    <t>16135.8.1.21U</t>
  </si>
  <si>
    <t>16135.8.4.022U</t>
  </si>
  <si>
    <t>KG</t>
  </si>
  <si>
    <t>19079994U</t>
  </si>
  <si>
    <t>05060.8.11.0199U</t>
  </si>
  <si>
    <t>13105.8.8.0551U</t>
  </si>
  <si>
    <t>Haste de aterramento 3/4"x2,40m</t>
  </si>
  <si>
    <t>13106.8.1.055U</t>
  </si>
  <si>
    <t>Terminal de compressão fabricado em cobre e estanhado - 10mm²</t>
  </si>
  <si>
    <t>13106.8.1.066U</t>
  </si>
  <si>
    <t>Terminal de compressão fabricado em cobre e estanhado -16mm²</t>
  </si>
  <si>
    <t>15141.8.30.33U</t>
  </si>
  <si>
    <t>16.111.001502.SER</t>
  </si>
  <si>
    <t>Eletroduto PVC rígido roscável inclusive conexões Ø 32 mm 1"</t>
  </si>
  <si>
    <t>16.111.001504.SER</t>
  </si>
  <si>
    <t>Eletroduto PVC rígido roscável inclusive conexões Ø 50 mm 1 1/2"</t>
  </si>
  <si>
    <t>16110.8.1.100U</t>
  </si>
  <si>
    <t>Terminal pré-isolado tipo pino - 2,5mm²</t>
  </si>
  <si>
    <t>16110.8.1.122U</t>
  </si>
  <si>
    <t>Terminal pré-isolado tipo pino - 6,0mm²</t>
  </si>
  <si>
    <t>16120.8.16.94U</t>
  </si>
  <si>
    <t>16120.8.16.95U</t>
  </si>
  <si>
    <t>Cabo com tensão de isolamento de 0,45/0,75kV-70º PVC, dupla camada, termoplastico, antichama 16,0mm² de acordo com a norma NBR-13248 com baixa emissão de fumaça e gases tóxicos</t>
  </si>
  <si>
    <t>16120.8.7.077U</t>
  </si>
  <si>
    <t>Prensa cabos em termoplástico para cabo elétrico entre 6,0mm² e 12,0mm²</t>
  </si>
  <si>
    <t>16135.8.1.22U</t>
  </si>
  <si>
    <t>16135.8.4.05U</t>
  </si>
  <si>
    <t>Box reto em alumínio fundido 1 1/2"</t>
  </si>
  <si>
    <t>1708422U</t>
  </si>
  <si>
    <t>1708423U</t>
  </si>
  <si>
    <t>1708424U</t>
  </si>
  <si>
    <t>1712522U</t>
  </si>
  <si>
    <t>171360U</t>
  </si>
  <si>
    <t>171361U</t>
  </si>
  <si>
    <t>17150445U</t>
  </si>
  <si>
    <t>Anilha plástica de identificação em PVC (0 a 9) para cabos até 6,0mm², tipo MHG 2/5</t>
  </si>
  <si>
    <t>17150446U</t>
  </si>
  <si>
    <t>Anilha plástica de identificação em PVC (0 a 9) para cabos 10,0mm² até 16,0mm², tipo MHG 4/9</t>
  </si>
  <si>
    <t>17150447U</t>
  </si>
  <si>
    <t>Anilha plástica de identificação em PVC (0 a 9) para cabos 25,0mm² até 70,0mm², tipo MHG 8/16</t>
  </si>
  <si>
    <t>19079995U</t>
  </si>
  <si>
    <t>19079997U</t>
  </si>
  <si>
    <t>Conector em alumínio p/ condulete múltiplo IP54 de 1 1/2, com rosca BSP e parafuso - Forn. e Inst.</t>
  </si>
  <si>
    <t>TAPUMES E ALOJAMENTOS</t>
  </si>
  <si>
    <t>UNXMES</t>
  </si>
  <si>
    <t>01520.8.2.801U</t>
  </si>
  <si>
    <t>LOCAÇÃO DA OBRA</t>
  </si>
  <si>
    <t>02.101.00130.SER-U</t>
  </si>
  <si>
    <t>Placa de sinalização p/obra em chapa galvanizada nº 22, nas dimensões 1,00x0,80m, inclusive pintura</t>
  </si>
  <si>
    <t>02.101.00131.SER-U</t>
  </si>
  <si>
    <t>Placa de identificação de obra, inclusive pintura e suportes de madeira</t>
  </si>
  <si>
    <t>SERVIÇOS GERAIS</t>
  </si>
  <si>
    <t>CARGA E TRANSPORTE MANUAL</t>
  </si>
  <si>
    <t>CARGA E TRANSPORTE MECANIZADO</t>
  </si>
  <si>
    <t>SEGREGAÇÃO DE RESÍDUOS DA CONSTRUÇÃO CIVIL</t>
  </si>
  <si>
    <t>T</t>
  </si>
  <si>
    <t>H</t>
  </si>
  <si>
    <t>04.110.00048.SER-U</t>
  </si>
  <si>
    <t>Lastro de concreto, incluindo preparo e lançamento, exclusive betoneira</t>
  </si>
  <si>
    <t>FORMAS</t>
  </si>
  <si>
    <t>ARMADURAS</t>
  </si>
  <si>
    <t>CONCRETO</t>
  </si>
  <si>
    <t>PINTURA</t>
  </si>
  <si>
    <t>SERVIÇOS COMPLEMENTARES</t>
  </si>
  <si>
    <t>PAVIMENTAÇÃO</t>
  </si>
  <si>
    <t>DIVERSOS</t>
  </si>
  <si>
    <t>LIMPEZA DE OBRA</t>
  </si>
  <si>
    <t>LIMPEZA FINAL</t>
  </si>
  <si>
    <t>23.102.00020.SER-U</t>
  </si>
  <si>
    <t>Limpeza geral da edificação</t>
  </si>
  <si>
    <t>Planilhado</t>
  </si>
  <si>
    <t>Família</t>
  </si>
  <si>
    <t>02595.8.1.100U</t>
  </si>
  <si>
    <t>Despesa c/ serviços de legalizações e aprovações junto aos órgãos públicos e concessionárias.</t>
  </si>
  <si>
    <t>Tirante de aço 1/4" rosqueado, incl.fixações</t>
  </si>
  <si>
    <t>Braçadeira tipo "D" chapa galv. Ø 1" c/fixações</t>
  </si>
  <si>
    <t>16120.8.16.96U</t>
  </si>
  <si>
    <t>Box reto em alumínio fundido 3/4"</t>
  </si>
  <si>
    <t>16973.8.1.13U</t>
  </si>
  <si>
    <t>Duto corrugado helicoidal na cor preta, de polietileno de alta densidade (PEAD), incl.conexões e kit vedação 75mm (3")(06.069.0120-0 EMOP)</t>
  </si>
  <si>
    <t>Plug corpo monobloco termo-plástico 10A 250V-2P+T em linha pinos cilíndricos 4,0mm - macho</t>
  </si>
  <si>
    <t>Plug corpo monobloco termo-plástico 10A 250V-2P+T em linha pinos cilíndricos 4,0mm - fêmea</t>
  </si>
  <si>
    <t>Conector em alumínio p/ condulete múltiplo IP 54 de 3/4", c/ rosca BSP e parafuso - Forn. e Inst.</t>
  </si>
  <si>
    <t>Carga e descarga de container (04.013.0015-0 EMOP)</t>
  </si>
  <si>
    <t>Transporte de container (04.005.0300-0 EMOP)</t>
  </si>
  <si>
    <t>UNXKM</t>
  </si>
  <si>
    <t>T X KM</t>
  </si>
  <si>
    <t>INSTALAÇÃO DE PROTEÇÕES</t>
  </si>
  <si>
    <t>Cerca protetora de borda de vala ou obra, com tela plástica na cor laranja ou amarela, considerando 1 vez de utilização, inclusive apoios, fornecimento, colocação e retirada (02.011.0014-0 EMOP)</t>
  </si>
  <si>
    <t>TRATAMENTOS</t>
  </si>
  <si>
    <t>IMPERMEABILIZAÇÃO</t>
  </si>
  <si>
    <t>10.104.01995.SER-U</t>
  </si>
  <si>
    <t>Proteção mecânica de superfície horizontal, c/arg. de cimento e areia peneirada, traço 1:4, preparo mecânico(exclusive betoneira), inclusive camada separadora de filme de polietileno</t>
  </si>
  <si>
    <t>10.104.0910.SER-U</t>
  </si>
  <si>
    <t>Impermeabilização com manta asfáltica à base de asfalto modificado com polímeros, estruturada com armadura não tecida de filamentos de poliéster, c/primer a base água (10.104.000010.SER - PINI)</t>
  </si>
  <si>
    <t>INSTALAÇÕES HIDRÁULICAS, SANITÁRIAS, INCÊNDIO E GÁS</t>
  </si>
  <si>
    <t>REDE DE ESGOTO - TUBOS E CONEXÕES</t>
  </si>
  <si>
    <t>REDE DE ESGOTO - OUTROS SERVIÇOS</t>
  </si>
  <si>
    <t>13106.8.1.080U</t>
  </si>
  <si>
    <t>Terminal de compressão fabricado em cobre e estanhado - 35mm²</t>
  </si>
  <si>
    <t>16120.8.11.08U</t>
  </si>
  <si>
    <t>Cabo flexível isolado PVC 750V tipo PP 3x2,5mm²</t>
  </si>
  <si>
    <t>16120.8.4.0691U</t>
  </si>
  <si>
    <t>Cordoalha de cobre nú 50 mm², enterrada, s/ isolador - fornecimento e instalação</t>
  </si>
  <si>
    <t>16135.8.1.26U</t>
  </si>
  <si>
    <t>Condulete de alumínio multi-uso tipo "X" 1 1/2"c/ tampa cega e no mínimo 2 tampões de vedação- Fornec. e Inst.</t>
  </si>
  <si>
    <t>16135.8.4.066U</t>
  </si>
  <si>
    <t>Box reto em alumínio fundido 2"</t>
  </si>
  <si>
    <t>16.111.001505.SER</t>
  </si>
  <si>
    <t>Eletroduto PVC rígido roscável inclusive conexões Ø 60 mm 2"</t>
  </si>
  <si>
    <t>09115.8.11.22U</t>
  </si>
  <si>
    <t>Pintura com tinta látex semibrilhante, fosca ou acetinada, classificação PREMIUM ou STANDARD (NBR 15079), p/interior e exterior, branca ou colorida, inclus.lixamento, uma demão de fundo preparador acrílico e duas demãos de acabamento</t>
  </si>
  <si>
    <t>0</t>
  </si>
  <si>
    <t>ITENS PLANILHADOS ADVINDOS</t>
  </si>
  <si>
    <t>DEMOLIÇÕES E RETIRADAS - CIVIL</t>
  </si>
  <si>
    <t>DEMOLIÇÕES E RETIRADAS - INSTALAÇÕES</t>
  </si>
  <si>
    <t>13.102.000800.SER-U</t>
  </si>
  <si>
    <t>13.102.000801.SER-U</t>
  </si>
  <si>
    <t>13.102.000802.SER-U</t>
  </si>
  <si>
    <t>13.121.000050.SER</t>
  </si>
  <si>
    <t>Caixa de gordura de polietileno Ø 50 x 100 mm</t>
  </si>
  <si>
    <t>16.107.00216.SER-UI</t>
  </si>
  <si>
    <t>Cabo com tensão de isolamento de 0,45/0,75kV-70º PVC, dupla camada, termoplastico, antichama 10,0mm² de acordo com a norma NBR-13248 com baixa emissão de fumaça e gases tóxicos</t>
  </si>
  <si>
    <t>Cabo com tensão de isolamento de 0,45/0,75KV-70º PVC, dupla camada, termoplastico, antichama 35,0mm² de acordo com a norma NBR-13248 com baixa emissão de fumaça e gases tóxicos</t>
  </si>
  <si>
    <t>16132.8.7.069U</t>
  </si>
  <si>
    <t>Tampa metálica para condulete de 3/4" para tomada 2P+T padrão brasileiro</t>
  </si>
  <si>
    <t>Condulete de alumínio multi-uso tipo "X" 3/4" c/ tampa cega IP 54 - c/ mínimo 2 tampões de vedação - Fornec. e Inst</t>
  </si>
  <si>
    <t>16300.8.1.1022U</t>
  </si>
  <si>
    <t>Anilha plástica de identificação em PVC (letras) para cabos até 6,0mm² , tipo MHG 2/5</t>
  </si>
  <si>
    <t>Anilha plástica de identificação em PVC (letras) para cabos de 10,0mm² até 16,0mm², tipo MHG 4/9</t>
  </si>
  <si>
    <t>Anilha plástica de identificação em PVC (letras) para cabos de 25,0mm² até 70,0mm², tipo MHG 8/16</t>
  </si>
  <si>
    <t>16120.8.4.0590U</t>
  </si>
  <si>
    <t>Cordoalha de cobre nú 35 mm², não enterrada, s/isolador - Fornecimento e instalação</t>
  </si>
  <si>
    <t>01520.8.3.91U</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</si>
  <si>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 (02.006.0050-0 EMOP)</t>
  </si>
  <si>
    <t>14515.8.1.91U</t>
  </si>
  <si>
    <t>Carga e descarga manual de material c/mais de 01 servente</t>
  </si>
  <si>
    <t>02.102.00099.SER-U</t>
  </si>
  <si>
    <t>Retirada cuidadosa de placa de forro removível</t>
  </si>
  <si>
    <t>Colocação de placa de forro removível</t>
  </si>
  <si>
    <t>06.101.00980.SER-U</t>
  </si>
  <si>
    <t>Alvenaria de vedação com blocos cerâmicos furados 9 x 19 x 19 cm (furos horizontais), espessura da parede 9 cm, juntas de 10 mm com argamassa mista de cimento e areia sem peneirar traço 1:4</t>
  </si>
  <si>
    <t>FISCAL:</t>
  </si>
  <si>
    <t xml:space="preserve">FISCAL SUBSTITUTO:            </t>
  </si>
  <si>
    <t>16.107.00216.SER-UE</t>
  </si>
  <si>
    <t>PLANILHA DE MEDIÇÃO DOS SERVIÇOS EXECUTADOS</t>
  </si>
  <si>
    <t>LEGENDA</t>
  </si>
  <si>
    <t>TJERJ - SGLOG - DEENG - DIFOB (DIVISÃO DE FISCALIZAÇÃO DE OBRAS)</t>
  </si>
  <si>
    <t xml:space="preserve">                                                                                                                                                  VALOR DE ACRÉSCIMO</t>
  </si>
  <si>
    <t xml:space="preserve">                                                                                                                                                     VALOR DE REDUÇÃO  </t>
  </si>
  <si>
    <t>VALOR A REALIZAR SEM DESCONTO</t>
  </si>
  <si>
    <t>ADMINISTRAÇÃO COMPLEMENTAR DA OBRA</t>
  </si>
  <si>
    <t xml:space="preserve">ASSISTENTE(S) DO FISCAL: </t>
  </si>
  <si>
    <t>01010.8.3.02U</t>
  </si>
  <si>
    <t>01010.8.3.05U</t>
  </si>
  <si>
    <t>ADMINISTRAÇÃO - mão de obra mensalista</t>
  </si>
  <si>
    <t>ADMINISTRAÇÃO - transportes, refeições e prêmio produtividade</t>
  </si>
  <si>
    <t>ADMINISTRAÇÃO - equipamentos de proteção individual</t>
  </si>
  <si>
    <t>ENSAIOS DE LABORATÓRIO OU CAMPO</t>
  </si>
  <si>
    <t>13.124.10001.SER-U</t>
  </si>
  <si>
    <t>Análise laboratorial físico-químico de afluente ou efluente de E.T.E.(SE 39.05.0025 - SCO)</t>
  </si>
  <si>
    <t>02.107.00002.SER-U</t>
  </si>
  <si>
    <t>02.107.00010.SER-U</t>
  </si>
  <si>
    <t>02225.8.3.11U</t>
  </si>
  <si>
    <t>Arrancamento de meios-fios, de granito ou concreto, retos ou curvos, inclusive empilhamento lateral dentro do canteiro de serviço (05.001.0142-0 EMOP)</t>
  </si>
  <si>
    <t>02225.8.8.14U</t>
  </si>
  <si>
    <t>Remoção de vidro acima de 0,30x0,30m, c/limpeza local (05.001.0131-0 EMOP)</t>
  </si>
  <si>
    <t>02220.8.10.109U</t>
  </si>
  <si>
    <t>Retirada de grama</t>
  </si>
  <si>
    <t>02.102.000017.SER</t>
  </si>
  <si>
    <t>Demolição de pavimentação com pré-moldado de concreto espessura até 10 cm</t>
  </si>
  <si>
    <t>02.102.00002.SER-U</t>
  </si>
  <si>
    <t>Demolição de alvenaria sem reaproveitamento</t>
  </si>
  <si>
    <t>02.102.00565.SER-U</t>
  </si>
  <si>
    <t>Preparo manual de terreno, compreendendo acerto, raspagem e eventualmente até 0,30m de profundidade e afastamento lateral do material excedente, exclusive compactação.(01.005.0001-0 EMOP)</t>
  </si>
  <si>
    <t>04.107.00136.SER-U</t>
  </si>
  <si>
    <t>Remoção de tablado, estrado e outros em madeiras, do tipo compensado, tábuas, sarrafos e outros</t>
  </si>
  <si>
    <t>02.102.00992.SER-U</t>
  </si>
  <si>
    <t>Remoção de redes coletoras de esgoto em PVC JE, ponta e bolsa, DN 150mm, exclusive escavação (c/adicional insalubridade)</t>
  </si>
  <si>
    <t>02.102.000097.SER-U</t>
  </si>
  <si>
    <t>Demolição de concreto com ferramentas manuais (c/adicional insalubridade)</t>
  </si>
  <si>
    <t>02.102.000999.SER-U</t>
  </si>
  <si>
    <t>Demolição, c/equipamento de ar comprimido, concreto armado (c/adicional insalubridade)</t>
  </si>
  <si>
    <t>02.102.000031.1.SER-U</t>
  </si>
  <si>
    <t>Remoção de tampa de ferro fundido (c/adicional insalubridade)</t>
  </si>
  <si>
    <t>30.127.000370.1.SER-U</t>
  </si>
  <si>
    <t>Remoção de cabos elétricos, de forma manual, sem reaproveitamento.</t>
  </si>
  <si>
    <t>30.127.000370.2.SER-U</t>
  </si>
  <si>
    <t>Retirada de eletrodutos</t>
  </si>
  <si>
    <t>30.129.000060.1.SER-U</t>
  </si>
  <si>
    <t>Remoção e reinstalação de poste de iluminação</t>
  </si>
  <si>
    <t>INSTALAÇÃO PROVISÓRIA DE ÁGUA E ESGOTO</t>
  </si>
  <si>
    <t>13.102.000011.SER</t>
  </si>
  <si>
    <t>Tubo PVC soldável inclusive conexões Ø 25 mm</t>
  </si>
  <si>
    <t>13.102.000052.SER</t>
  </si>
  <si>
    <t>Joelho 90° soldável PVC com rosca metálica Ø 25 mm x 1/2"</t>
  </si>
  <si>
    <t>13.119.000106.SER</t>
  </si>
  <si>
    <t>13.102.00970.SER-U</t>
  </si>
  <si>
    <t>Fixaçao atraves de pino cravado com pistola e fita metalica recartilhada, de tubulacoes c/diametros internos variaveis de 1/2" a 4", compondo-se de fita de 17mm de largura e 0,50m de comprimento e conjunto c/cursor e suporte "y" em caixa de 25 pecas (sistema de suspensao leve, carga de ruptura 120kg) ( 15.003.0370-0 EMOP)</t>
  </si>
  <si>
    <t>26.120.00927.SER-U</t>
  </si>
  <si>
    <t>Torneira de lavagem, jardim ou tanque D= 1/2 ou 3/4"</t>
  </si>
  <si>
    <t>13.102.000071.SER-U</t>
  </si>
  <si>
    <t>Tê 90° soldável PVC com rosca metálica Ø 25 mm x 25 mm x 1/2"</t>
  </si>
  <si>
    <t>Tubo PVC PB Ø 40 mm, inclusive conexões.</t>
  </si>
  <si>
    <t>Tubo PVC PBV Ø 50 mm, inclusive conexões.</t>
  </si>
  <si>
    <t>Tubo PVC PBV Ø 75 mm, inclusive conexões.</t>
  </si>
  <si>
    <t>13.102.000808.SER-U</t>
  </si>
  <si>
    <t>Tubo PVC reforçado PBV Ø 100 mm, inclusive conexões.</t>
  </si>
  <si>
    <t>13.119.000050.10.SER-U</t>
  </si>
  <si>
    <t>Filtro completo para purificação de água. Composto por filtro na cor branca e elemento filtrante (refil).</t>
  </si>
  <si>
    <t>INSTALAÇÃO PROVISÓRIA - QUADROS PARCIAIS E DISTRIBUIÇÃO</t>
  </si>
  <si>
    <t>1702511U</t>
  </si>
  <si>
    <t>Cinta p/poste circular D=300mm</t>
  </si>
  <si>
    <t>1702512U</t>
  </si>
  <si>
    <t>Isolador roldana - classe 600 V</t>
  </si>
  <si>
    <t>Etiqueta para identificação, interior/ exterior, nas dimensões minímas de 40x10mm, em vinil interno/externo, adesivo permanente, resistente a líquidos e poeira/sujeira impressa c/ fundo branco e letras na cor preta</t>
  </si>
  <si>
    <t>1717322U</t>
  </si>
  <si>
    <t>Saída horizontal eletrocalha/leito p/eletroduto 2" pré-galv.à quente 18MSG</t>
  </si>
  <si>
    <t>1731189U</t>
  </si>
  <si>
    <t>Suspensão para tirante, incluindo conexões e fixações</t>
  </si>
  <si>
    <t>17113499U</t>
  </si>
  <si>
    <t>Caixa de passagem em bloco de concreto com enchimento, 400x400x400mm (Dimensões internas)</t>
  </si>
  <si>
    <t>Conector em alumínio p/ condulete múltiplo IP 54 de 1, c/ rosca BSP e parafuso - Forn. e Inst.</t>
  </si>
  <si>
    <t>19079998U</t>
  </si>
  <si>
    <t>Conector em alumínio p/ condulete múltiplo IP 54 de 2”, c/ rosca BSP e parafuso - Forn. e Inst.</t>
  </si>
  <si>
    <t>171470091U</t>
  </si>
  <si>
    <t>Projetor retangular fechado, corpo refletor repuxado em chapa de alumínio anodizado, lente plana de cristal temperado, fixada ao corpo refletor com junta vedadora IP65, com dissipador em alumínio extrudado, que permite movimentos horizontais e verticais, incluindo driver e led 50W-5000K, tensão 220V.</t>
  </si>
  <si>
    <t>02633.8.2.04U</t>
  </si>
  <si>
    <t>Tampa de F.F.tipo pesada 400x400mm c/caixilho</t>
  </si>
  <si>
    <t>13106.8.1.13U</t>
  </si>
  <si>
    <t>Terminal de compressão fabricado em cobre e estanhado - 150mm²</t>
  </si>
  <si>
    <t>Condulete de alumínio multi-uso tipo "X" 1"c/ tampa cega IP 54 - c/ mínimo 2 tampões de vedação- Fornec. e Inst.</t>
  </si>
  <si>
    <t>16135.8.1.24U</t>
  </si>
  <si>
    <t>Condulete de alumínio multi-uso tipo "X" 2"c/ tampa cega e no mínimo 2 tampões de vedação- Fornec. e Inst.</t>
  </si>
  <si>
    <t>16973.8.1.12U</t>
  </si>
  <si>
    <t>Duto corrugado helicoidal na cor preta, de polietileno de alta densidade (PEAD), incl.conexões e kit vedação 50mm (2")(06.069.0110-0 EMOP)</t>
  </si>
  <si>
    <t>13105.8.5.145U</t>
  </si>
  <si>
    <t>Grampo duplo de aterramento em bronze (tipo abraçadeira) para fixação de cabo # 16 mm² até 70mm², haste de Ø 3/4"</t>
  </si>
  <si>
    <t>13106.8.1.100U</t>
  </si>
  <si>
    <t>Terminal de compressão fabricado em cobre e estanhado - 70mm²</t>
  </si>
  <si>
    <t>15141.8.30.45U</t>
  </si>
  <si>
    <t>Braçadeira tipo "D" chapa galv. 1 1/2" c/fixações</t>
  </si>
  <si>
    <t>15141.8.30.66U</t>
  </si>
  <si>
    <t>Braçadeira tipo "D" chapa galv.2" c/fixações</t>
  </si>
  <si>
    <t>16135.8.4.033U</t>
  </si>
  <si>
    <t>Box reto em alumínio fundido Ø 1"</t>
  </si>
  <si>
    <t>16588.8.2.199U</t>
  </si>
  <si>
    <t>Poste tipo pontalete de madeira c/altura de 5,00m</t>
  </si>
  <si>
    <t>13105.8.5.1499U</t>
  </si>
  <si>
    <t>Plug 3P/N/T(5P)-32A, fabricado em material termoplástico, auto extinguível, com grau de proteção IP67, prever montagem em cabo flexível, isolado PVC, 450/750V-70º, tipo PP, 5#6,0 mm²</t>
  </si>
  <si>
    <t>16120.8.11.087U</t>
  </si>
  <si>
    <t>Cabo flexível isolado PVC 450/750V-70° tipo PP 5# 6,0mm²</t>
  </si>
  <si>
    <t>16120.8.16.966U</t>
  </si>
  <si>
    <t>Protetor de cabos para eventos (Passa Cabos 5 Vias )</t>
  </si>
  <si>
    <t>Caixa de inspeção para aterramento com diâmetro = 300mm e profundidade mínima = 300mm em polipropileno com tampa em PVC contendo a inscrição “ATERRAMENTO”</t>
  </si>
  <si>
    <t>16.119.000303.SER</t>
  </si>
  <si>
    <t>Cabo isolado em EPR não halogenado 6,00 mm² - 0,6/1 KV - 90°C - flexível</t>
  </si>
  <si>
    <t>16.119.000401.SER</t>
  </si>
  <si>
    <t>Cabo isolado em termoplástico não halogenado 2,50 mm² - 450/750 V - 70°C - flexível</t>
  </si>
  <si>
    <t>16.119.000403.SER</t>
  </si>
  <si>
    <t>Cabo isolado em termoplástico não halogenado 6,00 mm² - 450/750 V - 70°C - flexível</t>
  </si>
  <si>
    <t>16.121.000101.SER</t>
  </si>
  <si>
    <t>Tomada universal dois polos 10 A - 250 V</t>
  </si>
  <si>
    <t>16.107.21200.SER-U</t>
  </si>
  <si>
    <t>Ligação de cabo alimentador c/tensão de isolamento de 0,45/0,75kV-70º PVC, dupla camada, termoplastico, antichama 150,0mm² de acordo c/a norma NBR-13428 c/baixa emissão de fumaça e gases tóxicos, no disjuntor tripolar de 175A a ser instalado no painel QGBT-1 SUBESTAÇÃO existente, localizada no 1º Pavimento, pronto para funcionamento. Essa intervenção será executada fora do horário forense ou fim de semana. Para maiores esclarecimento ver diagrama: EL02-2680-PDIA-UNI-DET-PO</t>
  </si>
  <si>
    <t>16.107.21201.SER-U</t>
  </si>
  <si>
    <t>Ligação de cabo alimentador c/tensão de isolamento de 0,45/0,75kV-70º PVC, dupla camada, termoplastico, antichama 150,0mm² de acordo c/a norma NBR-13428 c/baixa emissão de fumaça e gases tóxicos, no barramento Alimentação de cabo alimentador de FASES do Grupo Motor Gerador a instalar, localizada no 1º Pavimento, p/alimentar o quadro de força ( QF-BOMBAS A INSTALAR) do conjunto de bombas de rebaixamento do lençol freático, proximo ao conjunto de FILTROS ANAERÓBIOS. Para maiores esclarecimento ver diagrama: EL02-2680-PDIA-UNI-DET-PO</t>
  </si>
  <si>
    <t>16.107.21202.SER-U</t>
  </si>
  <si>
    <t>Ligação de cabo alimentador c/tensão de isolamento de 0,45/0,75kV-70º PVC, dupla camada, termoplástico, antichama 35,0mm² de acordo c/a norma NBR-13428 c/baixa emissão de fumaça e gases tóxicos, no disjuntor tripolar de 80A do quadro de força ( QF-BOMBAS A INSTALAR), para alimentar o conjunto de bombas de rebaixamento do lençol freático à instalar, proximo ao conjunto de FILTROS ANAERÓBIOS. Para maiores esclarecimento ver diagrama: EL02-2680-PDIA-UNI-DET-PO</t>
  </si>
  <si>
    <t>16.107.21203.SER-U</t>
  </si>
  <si>
    <t>Ligação de Cabo alimentador c/tensão de isolamento de 0,45/0,75kV-70º PVC, dupla camada, termoplastico, antichama 70,0mm² de acordo c/a norma NBR-13428 c/baixa emissão de fumaça e gases tóxicos, no barramento TERRA do Grupo Motor Gerador a instalar, localizada no 1º Pavimento, para alimentar o quadro de força ( QF-BOMBAS A INSTALAR) do conjunto de bombas de rebaixamento do lençol freático, proximo ao conjunto de FILTROS ANAERÓBIOS. Para maiores esclarecimento ver diagrama: EL02-2680-PDIA-UNI-DET-PO.</t>
  </si>
  <si>
    <t>16.107.21204.SER-U</t>
  </si>
  <si>
    <t>Ligação de cabo alimentador c/tensão de isolamento de 0,45/0,75kV-70º PVC, dupla camada, termoplastico, antichama 16,0mm² de acordo c/a norma NBR-13428 c/baixa emissão de fumaça e gases tóxicos, no barramento de TERRA do quadro de força ( QF-BOMBAS A INSTALAR), para alimentar o conjunto de bombas de rebaixamento do lençol freático à instalar, proximo ao conjunto de FILTROS ANAERÓBIOS. Para maiores esclarecimento ver diagrama: EL02-2680-PDIA-UNI-DET-PO.</t>
  </si>
  <si>
    <t>16.107.21996.SER-U</t>
  </si>
  <si>
    <t>Ligação de cabo alimentador c/ tensão de isolamento de 0,45/0,75kV-70º PVC, dupla camada, termoplastico, antichama 35,0mm² de acordo c/a norma NBR-13428 c/baixa emissão de fumaça e gases tóxicos, no disjuntor tripolar de 100A a ser instalado no painel QDG TC-A existente no Shaft de Instalações Elétricas, localizada no 1º Pav. pronto para funcionamento. Essa intervenção será executada fora do horário forense ou fim de semana.</t>
  </si>
  <si>
    <t>16.107.21997.SER-U</t>
  </si>
  <si>
    <t>Ligação de cabo alimentador c/ tensão de isolamento de 0,45/0,75kV-70º PVC, dupla camada, termoplastico, antichama 35,0mm² de acordo c/a norma NBR-13428 c/baixa emissão de fumaça e gases tóxicos, no barramento NEUTRO do painel QDG TC-A existente no Shaft de Instalações Elétricas, localizada no 1º Pav. pronto para funcionamento. Essa intervenção será executada fora do horário forense ou fim de semana.</t>
  </si>
  <si>
    <t>16.107.21998.SER-U</t>
  </si>
  <si>
    <t>Ligação de cabo alimentador c/tensão de isolamento de 0,45/0,75kV-70º PVC, dupla camada, termoplastico, antichama 16,0mm² de acordo c/a norma NBR-13428 c/baixa emissão de fumaça e gases tóxicos, no barramento TERRA do painel QDG TC-A existente no Shaft de Instalações Elétricas, localizada no 1º Pav. pronto para funcionamento. Essa intervenção será executada fora do horário forense ou fim de semana.</t>
  </si>
  <si>
    <t>16.107.21999.SER-U</t>
  </si>
  <si>
    <t>Ligação de cabo alimentador c/tensão de isolamento de 0,45/0,75kV-70º PVC, dupla camada, termoplastico, antichama 70,0mm² de acordo c/a norma NBR-13428 c/baixa emissão de fumaça e gases tóxicos, no barramento terra do painel QGBT-1 SUBESTAÇÃO existente, localizada no 1º Pavimento, pronto para funcionamento. Essa intervenção será executada fora do horário forense ou fim de semana</t>
  </si>
  <si>
    <t>16.120.10001.SER-U</t>
  </si>
  <si>
    <t>Isolamento de cabos c/fita isolante de borracha autofusão para cabos, emendas e terminais c/classe de tensão até 69kV temperatura de até 140ºC em emergência, recoberta com fita isolante para fios e cabos até 750V</t>
  </si>
  <si>
    <t>Unidade combinada (QDTO) montada sobre caixa fabricada em material termoplástico, autoextinguível, c/grau de proteção IP55 fornecida c/tomada de entrada 3P/N/T(5P)-32A, 01 (uma) tomada de saída de 3P/N/T(5P)-32A, 01 (uma) tomada de saída de 3P/T(4P)-32A, 01 (uma) tomada de saída 3P/N/T(5P)-32A e 03 (tres) tomadas saída 2P/T-20A padrão ABNT todas em material termoplástico, autoextinguível, com grau de proteção mínimo IP44, montada conf. desenho/diagrama de projeto - Instalação</t>
  </si>
  <si>
    <t>16.121.010221.SER-U</t>
  </si>
  <si>
    <t>Tomada de embutir IP67-32A, 5 pólos, em termoplástico auto estinguível</t>
  </si>
  <si>
    <t>16.107.00040.1.SER-U</t>
  </si>
  <si>
    <t>Caixa metálica 20x20x12cm p/ abrigar disjuntor tripolar 32A-10kA (220V) - IEC 947 incl. instalação do disjuntor, conf. diagrama e especif. técnica</t>
  </si>
  <si>
    <t>16.107.0040.2.SER-UI</t>
  </si>
  <si>
    <t>Quadro de distribuição de baixa tensão, Padrão TTA (NBR.IEC 60439-1) forma 1, QDLT-BAR 1 (220/127V) , conforme diagrama EL02 e especificação técnica. Totalmente montado e pronto para funcionar - Instalação</t>
  </si>
  <si>
    <t>16.107.0040.3.SER-UI</t>
  </si>
  <si>
    <t>Quadro de distribuição de baixa tensão sobrepor, fabricado em chapa de aço carbono, tratamento anticorrosivo c/pintura eletrostática, gabinete e porta em chapa #18 (1,2mm), placa de montagem elétrica em chapa #16 (1,5mm), dobradiça reforçada, borracha de vedação na porta, fechamento tipo fenda, com grau de proteção IP66, QF-BOMBAS (220V), conforme diagrama EL02-2680-PDIA-UNI-DET-PO. Totalmente montado e pronto para funcionar.</t>
  </si>
  <si>
    <t>16.119.0000191.SER-U</t>
  </si>
  <si>
    <t>Cabo com tensão de isolamento de 0,45/0,75kV-70º PVC, dupla camada, termoplástico, antichama 70,0mm² de acordo com a norma NBR-13248 com baixa emissão de fumaça e gases tóxicos</t>
  </si>
  <si>
    <t>16.119.0000221.SER-U</t>
  </si>
  <si>
    <t>Cabo com tensão de isolamento de 0,45/0,75kV-70º PVC, dupla camada, termoplástico, antichama 150,0mm² de acordo com a norma NBR-13248 com baixa emissão de fumaça e gases tóxicos</t>
  </si>
  <si>
    <t>16.109.000086.02.SER-U</t>
  </si>
  <si>
    <t>Disjuntor caixa moldada tripolar termomagnético trifásico de 100A, Icc=50kA-220V</t>
  </si>
  <si>
    <t>16.109.000086.03.SER-U</t>
  </si>
  <si>
    <t>Disjuntor termomagnético trifásico de 175A, Icc=25kA-220V, caixa moldada</t>
  </si>
  <si>
    <t>01520.8.2.800U</t>
  </si>
  <si>
    <t>Abrigo provisório metálico tipo container (6,20x2,20x2,50 m) constituído por um módulo tipo escritório, refeitório ou depósito - aluguel mensal</t>
  </si>
  <si>
    <t>Abrigo provisório metálico tipo container (6,20x2,20x2,50 m) constituído por um módulo tipo escritório c/wc, (acessórios, 1 vaso sanitario e 1 lavatório) - aluguel mensal</t>
  </si>
  <si>
    <t>01520.8.2.802U</t>
  </si>
  <si>
    <t>Abrigo provisório metálico tipo container (6,20x2,20x2,50 m) constituído por um módulo tipo sanitário-vestiário com, acessórios, 4 vasos sanitários, 1 lavatório, 1 mictório e 4 chuveiros - aluguel mensal</t>
  </si>
  <si>
    <t>01520.8.2.900U</t>
  </si>
  <si>
    <t>Base em concreto simples, p/apoiar o container, conforme a altura prevista</t>
  </si>
  <si>
    <t>02825.8.12.499U</t>
  </si>
  <si>
    <t>Portão para tapume com telha trapezoidal em galvalume # 0,43 mm, s/pintura, em estrutura de madeira, incl. montagem e desmontagem</t>
  </si>
  <si>
    <t>02.101.00200.SER-U</t>
  </si>
  <si>
    <t>Tapume de proteção com telha trapezoidal em galvalume # 0,43 mm, s/pintura, em estrutura de madeira, incl. montagem e desmontagem</t>
  </si>
  <si>
    <t>02.101.00980.SER-U</t>
  </si>
  <si>
    <t>Escada em chapa compensada resinada e=10 mm, sobre base de peça de madeira 5x15cm, p/acesso ao container</t>
  </si>
  <si>
    <t>02.105.00150.SER-U</t>
  </si>
  <si>
    <t>31.101.00040.SER-U</t>
  </si>
  <si>
    <t>MOVIMENTO DE TERRA</t>
  </si>
  <si>
    <t>ESCAVAÇÕES, CARGAS E TRANSPORTES</t>
  </si>
  <si>
    <t>02.105.000166.SER-U</t>
  </si>
  <si>
    <t>Escoramento contínuo de vala empregando pranchas e longarinas de peroba (c/adicional insalubridade)</t>
  </si>
  <si>
    <t>02.105.000960.SER-U</t>
  </si>
  <si>
    <t>Escavação manual de vala em solo de 1ª categoria profundidade até 2 m (c/adicional insalubridade)</t>
  </si>
  <si>
    <t>02.105.000980.SER-U</t>
  </si>
  <si>
    <t>Escavação mecanizada de vala escorada em solo de 1ª categoria, profundidade até 4 m (c/adicional insalubridade)</t>
  </si>
  <si>
    <t>ATERRO E COMPACTAÇÃO</t>
  </si>
  <si>
    <t>02.105.000970.SER-U</t>
  </si>
  <si>
    <t>Regularização de fundo de vala com soquete (c/adicional insalubridade)</t>
  </si>
  <si>
    <t>02.105.000973.SER-U</t>
  </si>
  <si>
    <t>Reaterro e compactação manual de vala por apiloamento com soquete (c/adicional insalubridade)</t>
  </si>
  <si>
    <t>02.105.000975.SER-U</t>
  </si>
  <si>
    <t>Reaterro mecanizado de vala empregando compactador de placa vibratória em camadas de 20 cm (c/adicional insalubridade)</t>
  </si>
  <si>
    <t>30.200.00803.SER-U</t>
  </si>
  <si>
    <t>Saibro - fornecimento do material</t>
  </si>
  <si>
    <t>31.101.09304.SER-U</t>
  </si>
  <si>
    <t>Transporte horizontal de material de 1ª cat.ou entulho, em carrinhos, a 30m de distância, inclusive carga a pá (05.001.0172-0 EMOP) (c/adicional insalubridade)</t>
  </si>
  <si>
    <t>31.101.09306.SER-U</t>
  </si>
  <si>
    <t>Transporte horizontal de material de 1ª cat.ou entulho, em carrinhos, a 100,00m de distância, inclusive carga a pá (05.001.0177-0 EMOP) (c/adicional insalubridade)</t>
  </si>
  <si>
    <t>32.109.09117.SER-U</t>
  </si>
  <si>
    <t>Carga manual de entulho e outros (c/adicional insalubridade)</t>
  </si>
  <si>
    <t>01520.8.2.96U</t>
  </si>
  <si>
    <t>Transporte de equipamentos pesados em carretas (04.005.0350-1 EMOP)</t>
  </si>
  <si>
    <t>02315.8.10.92U</t>
  </si>
  <si>
    <t>Transporte de carga de qualquer natureza, exclus.desp.de carga e descarga, tanto da espera do caminhão como do servente ou equip.aux., c/veloc.média 50km/h em caminhão de carroceria fixa à diesel, c/capacidade útil de 7,5t, considerando o caminhão c/guindauto de 3,5t (04.005.0100-0 EMOP)</t>
  </si>
  <si>
    <t>02.105.00350.SER-U</t>
  </si>
  <si>
    <t>Carga e descarga de gerador de energia elétrica</t>
  </si>
  <si>
    <t>02.105.00976.SER-U</t>
  </si>
  <si>
    <t>Carga e descarga de equipamentos pesados, em carretas</t>
  </si>
  <si>
    <t>02.101.00900.SER-U</t>
  </si>
  <si>
    <t>Tablado em chapa compensada resinada e=10mm, sobre base de peça de madeira 5x15cm, p/proteção da tubulação</t>
  </si>
  <si>
    <t>02.101.00929.SER-U</t>
  </si>
  <si>
    <t>02.101.00991.SER-U</t>
  </si>
  <si>
    <t>Fechamento de esquadria, c/madeira compensada, resinada, e= 6mm, inclusive montagem/desmontagem</t>
  </si>
  <si>
    <t>02.101.09301.SER-U</t>
  </si>
  <si>
    <t>Retirada de entulho de obra com caçamba de aço tipo container com 5m³ de capacidade, inclusive carregamento, transporte e descarregamento. Custo por unidade de caçamba e inclui a taxa para descarga em locais autorizados (04.014.0095-0 EMOP) (c/adicional insalubridade)</t>
  </si>
  <si>
    <t>SERVIÇOS DIVERSOS (CIVIL)</t>
  </si>
  <si>
    <t>03101.8.1.1U</t>
  </si>
  <si>
    <t>Fornecimento de água potável em caminhão pipa</t>
  </si>
  <si>
    <t>22050.9.1.911U</t>
  </si>
  <si>
    <t>Equipamento sucção e limpeza detritos (Vac-All), c/mot./op./aj./mat.oper./manut., incl.vaz.mat.c/espec.: depósito mín.11.000l, porta articul., sist.sucção v=340m³/min., tanque água 1000l, mangote sucção 12" c/acess./opcionais (EQ 40.05.0153 SCO/FGV) (c/adicional insalubridade)</t>
  </si>
  <si>
    <t>02.101.00065.SER-U</t>
  </si>
  <si>
    <t>Escada de madeira executada sobre terreno inclinado, c/80cm de larg.mín., c/reaproveitamento da madeira 1 vez, incl.montagem e desmontagem (CO 05.05.0300 SCO/FGV)</t>
  </si>
  <si>
    <t>04.104.00040.SER-U</t>
  </si>
  <si>
    <t>Esgotamento água de subsolo, de infiltração ou alagamento, c/bomba elétrica 3,0HP, excl.energia elétrica</t>
  </si>
  <si>
    <t>05.108.009680.SER-U</t>
  </si>
  <si>
    <t>Limpeza do substrato com aplicação de jato de água fria (c/adicional insalubridade)</t>
  </si>
  <si>
    <t>32.102.100989.SER-U</t>
  </si>
  <si>
    <t>Serviços de movimentações e içamento, tampos, anéis e outros c/auxílio de guindaste sobre caminhão, inclus. operador e auxiliar (c/adicional insalubridade)</t>
  </si>
  <si>
    <t>INFRA-ESTRUTURA</t>
  </si>
  <si>
    <t>SERVIÇOS GERAIS DE FUNDAÇÃO</t>
  </si>
  <si>
    <t>04.108.0910.SER-U</t>
  </si>
  <si>
    <t>Cravação de estaca em madeira de reflorestamento, com Ø 15cm, inclusive fornecimento da estaca</t>
  </si>
  <si>
    <t>04.108.0950.SER-U</t>
  </si>
  <si>
    <t>Corte de estaca em madeira de reflorestamento, com Ø 15cm, conforme altura especificada em projeto</t>
  </si>
  <si>
    <t>04.104.00940.SER-U</t>
  </si>
  <si>
    <t>Mobilização dos equipamentos de rebaixamento de lençol freático (2cj. de bombas e materiais necessários p/funcionamento)</t>
  </si>
  <si>
    <t>04.104.00941.SER-U</t>
  </si>
  <si>
    <t>Desmobilização dos equipamentos de rebaixamento de lençol freático (2cj. de bombas e materiais necessários)</t>
  </si>
  <si>
    <t>04.104.00942.SER-U</t>
  </si>
  <si>
    <t>Instalação e desinstalação do sistema de rebaixamento de lençol freático, conf. projeto e sondagem.</t>
  </si>
  <si>
    <t>04.104.00943.SER-U</t>
  </si>
  <si>
    <t>Operação/Disponibilização do sistema de rebaixamento do lençol freático, inclusive operador diurno (locação mensal)</t>
  </si>
  <si>
    <t>04.104.00979.SER-U</t>
  </si>
  <si>
    <t>Operação do sistema de rebaixamento do lençol freático - alojamento, alimentação e transporte - por operador</t>
  </si>
  <si>
    <t>04.104.00982.SER-U</t>
  </si>
  <si>
    <t>Instalação e desinstalação (taxa única) do sistema de rebaixamento de lençol freático - mão de obra auxiliar</t>
  </si>
  <si>
    <t>04.104.00983.SER-U</t>
  </si>
  <si>
    <t>Operação do sistema de rebaixamento de lençol freático - operador noturno</t>
  </si>
  <si>
    <t>30.200.00840.SER-U</t>
  </si>
  <si>
    <t>Areia grossa lavada - fornecimento do material</t>
  </si>
  <si>
    <t>33.120.000016.EQH-U</t>
  </si>
  <si>
    <t>Grupo gerador de energia elétrica carenado, capacidade mínima de 60 KVA - 60 kW</t>
  </si>
  <si>
    <t>H PROD</t>
  </si>
  <si>
    <t>33.120.000016.EQI-U</t>
  </si>
  <si>
    <t>H IMP</t>
  </si>
  <si>
    <t>04.107.000931.SER-U</t>
  </si>
  <si>
    <t>Forma para fundação com tábuas e sarrafos, 2 reaproveitamentos</t>
  </si>
  <si>
    <t>04.101.00915.SER-U</t>
  </si>
  <si>
    <t>Armadura de aço CA-50 para estruturas de concreto armado, Ø 8,0mm, corte, dobra e montagem</t>
  </si>
  <si>
    <t>04.101.00920.SER-U</t>
  </si>
  <si>
    <t>Armadura de aço CA-50 para estruturas de concreto armado, Ø 10,0 mm, corte, dobra e montagem</t>
  </si>
  <si>
    <t>03310.8.13.1U</t>
  </si>
  <si>
    <t>Transporte, lançamento, adensamento e acabamento do concreto em estrutura</t>
  </si>
  <si>
    <t>04.102.00260.SER-U</t>
  </si>
  <si>
    <t>Concreto preparado na obra C30 S50, controle "A"</t>
  </si>
  <si>
    <t>10.104.00290.SER-U</t>
  </si>
  <si>
    <t>Impermeabilização à base de revestimento polimérico, flexível, de base acrílica, alta aderência c/4 demãos, incl.tela de poliéster.</t>
  </si>
  <si>
    <t>22.150.00810.SER-U</t>
  </si>
  <si>
    <t>Regularização desempenada com argamassa de cimento e areia, com emulsão adesiva, traço: 1:3, preparo mecânico(exclusive betoneira)</t>
  </si>
  <si>
    <t>13.102.000898.SER-U</t>
  </si>
  <si>
    <t>Tubo PVC reforçado PBV Ø 100 mm (c/adicional insalubridade)</t>
  </si>
  <si>
    <t>13.102.000899.SER-U</t>
  </si>
  <si>
    <t>Tubo PVC reforçado PBV Ø 150 mm (c/adicional insalubridade)</t>
  </si>
  <si>
    <t>04050.8.3.91U</t>
  </si>
  <si>
    <t>Embasamento de tubulação c/pó de pedra (06.088.0010-0 EMOP) (c/adicional insalubridade)</t>
  </si>
  <si>
    <t>03850.8.2.991U</t>
  </si>
  <si>
    <t>Concreto para recobrimento de tubos enterrados (envelopamento) (c/adicional insalubridade)</t>
  </si>
  <si>
    <t>02540.8.3.9150U</t>
  </si>
  <si>
    <t>Filtro anaeróbio, anéis de concreto pré-moldado, Ø 3,00m H=2,00m - instalação (c/adicional insalubridade)</t>
  </si>
  <si>
    <t>02630.8.3.9899U</t>
  </si>
  <si>
    <t>Tampão de ferro fundido articulado, D=60cm (c/adicional insalubridade)</t>
  </si>
  <si>
    <t>02630.8.3.9999U</t>
  </si>
  <si>
    <t>Tampão de ferro fundido retangular, p/caixas e poços de visita especiais, tipo DS (duas seções), conforme especificação, assentado com argamassa de cimento e areia, traço 1:4 - fornecimento e instalação (c/adicional insalubridade)</t>
  </si>
  <si>
    <t>30.107.09791.SER-U</t>
  </si>
  <si>
    <t>Caixa de distribuição dos filtros, retangular para esgoto, 1,20x1,30x0,63m, exclusive tampão retangular 2 seções em ferro fundido, tipo pesado, inclusive septo, 2 vertedores triangulares e 2 comportas em PRFV, exclusive escavação e reaterro. Fornecimento e instalação (c/adicional insalubridade)</t>
  </si>
  <si>
    <t>30.107.09801.SER-U</t>
  </si>
  <si>
    <t>Caixa sifonada de anel de concreto de 60cm de diâmetro e 60cm de profundidade, exclusive escavação e reaterro. Fornecimento e colocação (15.002.0401-0 EMOP) (c/adicional insalubridade)</t>
  </si>
  <si>
    <t>30.107.09900.SER-U</t>
  </si>
  <si>
    <t>Caixa de gordura dupla, cilíndrica, pré-fabricada em anéis de concreto, com diâmetro de 60cm e profundidade total de 90cm (15.002.0063-0 EMOP) (c/adicional insalubridade)</t>
  </si>
  <si>
    <t>30.107.009125.SER-U</t>
  </si>
  <si>
    <t>Caixa de inspeção em concreto pré-moldado Ø 0,6 x 1,0 m, inclusive tampa (c/adicional insalubridade)</t>
  </si>
  <si>
    <t>30.109.109102.SER-U</t>
  </si>
  <si>
    <t>Caixa de cloração em polipropileno de média densidade, tubo de entrada e saída de 100mm, capacidade mínima 212L/320L, enterrada, com pescoço em anéis de concreto pré-moldados.(c/adicional insalubridade)</t>
  </si>
  <si>
    <t>32.102.100091.SER-U</t>
  </si>
  <si>
    <t>Camada de brita nº4 para filtro biológico (c/adicional insalubridade)</t>
  </si>
  <si>
    <t>PINTURA EM PAREDES EXTERNAS</t>
  </si>
  <si>
    <t>PINTURA DE PISOS INTERNOS E EXTERNOS</t>
  </si>
  <si>
    <t>24.104.00960.SER- U</t>
  </si>
  <si>
    <t>Pintura com tinta acrílica em piso, para faixas de demarcação, com faixas de 10 cm de largura, aplicada com trincha</t>
  </si>
  <si>
    <t>30.113.00110.SER-U</t>
  </si>
  <si>
    <t>Guia ou meio-fio pré-fabricado de concreto reta ou curva assentada com concreto (h=30cm)</t>
  </si>
  <si>
    <t>30.135.00987.SER-U</t>
  </si>
  <si>
    <t>Base de macadame hidráulico e pó de pedra</t>
  </si>
  <si>
    <t>30.137.00051.SER-U</t>
  </si>
  <si>
    <t>Pavimentação intertravada com blocos de concreto, natural, 16 faces # 8 cm, 35 MPa, inclusive compactação com soquete vibratório, corte dos blocos para arremate, com máquina de juntas (serra para concreto) e "colchão" de areia para assentamento e rejuntamento (BP 09.20.0356 SCO)</t>
  </si>
  <si>
    <t>30.137.00091.SER-U</t>
  </si>
  <si>
    <t>Reassentamento de pavimentação intertravada com blocos de concreto, reaproveitado, natural, inclusive compactação com soquete vibratório, corte dos blocos para arremate, com máquina de juntas (serra para concreto) e "colchão" de areia para assentamento e rejuntamento</t>
  </si>
  <si>
    <t>30.137.00092.SER-U</t>
  </si>
  <si>
    <t>Reassentamento de meio-fio (08.012.0004-0 EMOP)</t>
  </si>
  <si>
    <t>PAISAGISMO</t>
  </si>
  <si>
    <t>02930.8.1.97U</t>
  </si>
  <si>
    <t>Plantio de arbusto Clusia (CLUSIA FLUMINENSIS), aproximadamente 30cm de altura</t>
  </si>
  <si>
    <t>30.200.00804.SER-U</t>
  </si>
  <si>
    <t>Aterro com terra vegetal preta para execução de gramados (09.006.0030-0 EMOP)</t>
  </si>
  <si>
    <t>30.200.00901.SER-U</t>
  </si>
  <si>
    <t>Arrancamento e replantio de árvore adulta, entre 3,00 a 5,00m de altura e até 20cm de diâmetro, inclusive escavação e rega durante 15 dias, exclusive transporte (09.007.0002-0 EMOP)</t>
  </si>
  <si>
    <t>30.200.000801.SER-U</t>
  </si>
  <si>
    <t>Recomposição de áreas gramadas eventualmente danificadas, inclusive fornecimento da grama e transporte, exclusive preparo do terreno e o material para este (09.001.0030 - EMOP)</t>
  </si>
  <si>
    <t>08810.8.01.10U</t>
  </si>
  <si>
    <t>Colocação de vidro em caixilho de alumínio (material reaproveitado)</t>
  </si>
  <si>
    <t>21.101.00029.SER-U</t>
  </si>
  <si>
    <t>32.108.00060.SER-U</t>
  </si>
  <si>
    <t>Placa de inauguração em latão, 0,60x0,40m, conforme especificação e indicação em projeto - colocada</t>
  </si>
  <si>
    <t>Unidade combinada (QDTO) montada sobre caixa fabricada em material termoplástico, autoextinguível, c/grau de proteção IP55 fornecida c/tomada de entrada 3P/N/T(5P)-32A, 01 (uma) tomada de saída de 3P/N/T(5P)-32A, 01 (uma) tomada de saída de 3P/T(4P)-32A, 01 (uma) tomada de saída 3P/N/T(5P)-32A e 03 (tres) tomadas saída 2P/T-20A padrão ABNT todas em material termoplástico, autoextinguível, com grau de proteção mínimo IP44, montada conf. desenho/diagrama de projeto - Fornecimento</t>
  </si>
  <si>
    <t>16.107.0040.2.SER-UE</t>
  </si>
  <si>
    <t>Quadro de distribuição de baixa tensão, Padrão TTA (NBR.IEC 60439-1) forma 1, QDLT-BAR 1 (220/127V) , conforme diagrama EL02 e especificação técnica. Totalmente montado e pronto para funcionar - Fornecimento</t>
  </si>
  <si>
    <t>16.107.0040.3.SER-UE</t>
  </si>
  <si>
    <t>02540.8.3.9150UE</t>
  </si>
  <si>
    <t>Filtro anaeróbio, anéis de concreto pré-moldado, Ø 3,00m H=2,00m - fornecimento</t>
  </si>
  <si>
    <t xml:space="preserve">PERÍODO: </t>
  </si>
  <si>
    <t xml:space="preserve">CONTRATADA: </t>
  </si>
  <si>
    <t>ENGESAN ENGENHARIA E SANEAMENTO LTDA</t>
  </si>
  <si>
    <t>CONTRATO: 003/0073/2024 = R$ 1.253.734,51</t>
  </si>
  <si>
    <t>FREDERICO HENRIQUE DE OLIVEIRA GONÇALVES (TÉCNICO DE ATIVIDADE JUDICIÁRIA - MATRÍCULA: 01/22691)</t>
  </si>
  <si>
    <t>WALCLEIA SANTOS DE  ASSIS (TÉCNICO DE ATIVIDADE JUDICIÁRIA - MATRÍCULA: 01/26846)</t>
  </si>
  <si>
    <t>CLAUDIO MANOEL BORGES DE MENEZES (GERENTE DE OBRAS - CREA RJ 1982103052) / AUGUSTO CESAR PEREIRA LOUREIRO (ARQUITETO - CAU: A32150-8)</t>
  </si>
  <si>
    <t xml:space="preserve">OBRA:  </t>
  </si>
  <si>
    <t xml:space="preserve"> REFORMA DO SISTEMA DA ESTAÇÃO DE TRATAMENTO DE ESGOTO DO FÓRUM DA COMARCA DE RIO DAS OSTRAS</t>
  </si>
  <si>
    <t>TOTAL DO CONTRATO COM DESCONTO</t>
  </si>
  <si>
    <t>TOTAL ACUMULADO COM DESCONTO</t>
  </si>
  <si>
    <t>TOTAL A REALIZAR COM DESCONTO</t>
  </si>
  <si>
    <t>VALOR ORÇADO DO CONTRATO (DESCONTO APLICADO NO VALOR TOTAL)</t>
  </si>
  <si>
    <t>PERÍODO: 15/04/2024 A 07/05/2024 E 01/07/2024 A 07/07/2024</t>
  </si>
  <si>
    <t>TOTAL MEDIDO COM DESCONTO</t>
  </si>
  <si>
    <t>VALOR TOTAL DOS ITENS PLANILHADOS E NÃO PLANILHADOS:</t>
  </si>
  <si>
    <t xml:space="preserve">ITENS PLANILHADOS </t>
  </si>
  <si>
    <t xml:space="preserve">ITENS NÃO PLANILHADOS </t>
  </si>
  <si>
    <t>SERVIÇOS EXECUTADOS EM QUANTITATIVO (SERV. PLANILHADOS E NÃO PLANILHADOS)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</si>
</sst>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0;[Red]#,##0.00"/>
    <numFmt numFmtId="165" formatCode="0.0000000000000%"/>
    <numFmt numFmtId="166" formatCode="0.00;[Red]0.00"/>
    <numFmt numFmtId="167" formatCode="#,##0.00_ ;[Red]\-#,##0.00\ "/>
    <numFmt numFmtId="168" formatCode="0.00_);[Red]\(0.00\)"/>
    <numFmt numFmtId="169" formatCode="_(* #,##0.00_);_(* \(#,##0.00\);_(* &quot;-&quot;??_);_(@_)"/>
    <numFmt numFmtId="170" formatCode="&quot;R$ &quot;#,##0.00"/>
    <numFmt numFmtId="171" formatCode="0.0000000000%"/>
    <numFmt numFmtId="172" formatCode="_-[$R$-416]\ * #,##0.00_-;\-[$R$-416]\ * #,##0.00_-;_-[$R$-416]\ * &quot;-&quot;??_-;_-@_-"/>
    <numFmt numFmtId="173" formatCode="#,##0.0000000000"/>
    <numFmt numFmtId="174" formatCode="#,##0.00000000_ ;[Red]\-#,##0.00000000\ "/>
  </numFmts>
  <fonts count="36"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b/>
      <sz val="11"/>
      <color theme="1"/>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sz val="10"/>
      <name val="Calibri"/>
      <family val="2"/>
      <scheme val="minor"/>
    </font>
    <font>
      <b/>
      <sz val="9"/>
      <name val="Calibri"/>
      <family val="2"/>
      <scheme val="minor"/>
    </font>
    <font>
      <b/>
      <sz val="11"/>
      <name val="Calibri"/>
      <family val="2"/>
      <scheme val="minor"/>
    </font>
    <font>
      <sz val="10"/>
      <color indexed="8"/>
      <name val="Calibri"/>
      <family val="2"/>
      <scheme val="minor"/>
    </font>
    <font>
      <b/>
      <sz val="9"/>
      <color theme="4" tint="-0.249977111117893"/>
      <name val="Calibri"/>
      <family val="2"/>
      <scheme val="minor"/>
    </font>
    <font>
      <sz val="9"/>
      <name val="Calibri"/>
      <family val="2"/>
      <scheme val="minor"/>
    </font>
    <font>
      <sz val="10"/>
      <color rgb="FFFF0000"/>
      <name val="Calibri"/>
      <family val="2"/>
      <scheme val="minor"/>
    </font>
    <font>
      <b/>
      <sz val="12"/>
      <name val="Calibri"/>
      <family val="2"/>
      <scheme val="minor"/>
    </font>
    <font>
      <sz val="9"/>
      <color theme="9" tint="0.39997558519241921"/>
      <name val="Calibri"/>
      <family val="2"/>
      <scheme val="minor"/>
    </font>
    <font>
      <b/>
      <sz val="12"/>
      <color indexed="8"/>
      <name val="Calibri"/>
      <family val="2"/>
      <scheme val="minor"/>
    </font>
    <font>
      <b/>
      <sz val="9"/>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gray0625"/>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5">
    <xf numFmtId="0" fontId="0" fillId="0" borderId="0"/>
    <xf numFmtId="169" fontId="3" fillId="0" borderId="0" applyFont="0" applyFill="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3" fillId="0" borderId="0"/>
    <xf numFmtId="0" fontId="21" fillId="0" borderId="0" applyNumberFormat="0" applyFill="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31" applyNumberFormat="0" applyAlignment="0" applyProtection="0"/>
    <xf numFmtId="0" fontId="28" fillId="11" borderId="32" applyNumberFormat="0" applyAlignment="0" applyProtection="0"/>
    <xf numFmtId="0" fontId="29" fillId="11" borderId="31" applyNumberFormat="0" applyAlignment="0" applyProtection="0"/>
    <xf numFmtId="0" fontId="30" fillId="0" borderId="33" applyNumberFormat="0" applyFill="0" applyAlignment="0" applyProtection="0"/>
    <xf numFmtId="0" fontId="31" fillId="12" borderId="34"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0" borderId="3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35" fillId="9" borderId="0" applyNumberFormat="0" applyBorder="0" applyAlignment="0" applyProtection="0"/>
    <xf numFmtId="0" fontId="1" fillId="13" borderId="35" applyNumberFormat="0" applyFont="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cellStyleXfs>
  <cellXfs count="165">
    <xf numFmtId="0" fontId="0" fillId="0" borderId="0" xfId="0"/>
    <xf numFmtId="0" fontId="7" fillId="0" borderId="0" xfId="0" applyFont="1" applyAlignment="1">
      <alignment vertical="center"/>
    </xf>
    <xf numFmtId="0" fontId="7" fillId="6" borderId="0" xfId="0" applyFont="1" applyFill="1" applyAlignment="1">
      <alignment vertical="center"/>
    </xf>
    <xf numFmtId="0" fontId="7" fillId="6" borderId="0" xfId="0" applyFont="1" applyFill="1" applyAlignment="1">
      <alignment vertical="center" wrapText="1"/>
    </xf>
    <xf numFmtId="164" fontId="7" fillId="6" borderId="0" xfId="0" applyNumberFormat="1" applyFont="1" applyFill="1" applyAlignment="1">
      <alignment horizontal="right" vertical="center" wrapText="1"/>
    </xf>
    <xf numFmtId="4" fontId="7" fillId="6" borderId="0" xfId="0" applyNumberFormat="1" applyFont="1" applyFill="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wrapText="1"/>
    </xf>
    <xf numFmtId="0" fontId="10" fillId="0" borderId="0" xfId="0" applyFont="1"/>
    <xf numFmtId="164" fontId="8" fillId="0" borderId="0" xfId="0" applyNumberFormat="1"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166" fontId="8" fillId="0" borderId="0" xfId="0" applyNumberFormat="1" applyFont="1" applyAlignment="1">
      <alignment horizontal="center" vertical="center" wrapText="1"/>
    </xf>
    <xf numFmtId="0" fontId="11" fillId="0" borderId="0" xfId="0" applyFont="1"/>
    <xf numFmtId="14" fontId="8"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horizontal="right" vertical="center" wrapText="1"/>
    </xf>
    <xf numFmtId="173" fontId="11" fillId="0" borderId="0" xfId="0" applyNumberFormat="1" applyFont="1" applyAlignment="1">
      <alignment vertical="center"/>
    </xf>
    <xf numFmtId="0" fontId="11" fillId="0" borderId="0" xfId="0" applyFont="1" applyAlignment="1">
      <alignment horizontal="center" vertical="center" wrapText="1"/>
    </xf>
    <xf numFmtId="0" fontId="8" fillId="0" borderId="17" xfId="0" applyFont="1" applyBorder="1" applyAlignment="1">
      <alignment horizontal="left" vertical="center" wrapText="1"/>
    </xf>
    <xf numFmtId="0" fontId="7" fillId="0" borderId="17" xfId="0" applyFont="1" applyBorder="1" applyAlignment="1">
      <alignment horizontal="center" vertical="center" wrapText="1"/>
    </xf>
    <xf numFmtId="168" fontId="8" fillId="0" borderId="17" xfId="0" applyNumberFormat="1" applyFont="1" applyBorder="1" applyAlignment="1">
      <alignment horizontal="center" vertical="center" wrapText="1"/>
    </xf>
    <xf numFmtId="4" fontId="7" fillId="0" borderId="17" xfId="0" applyNumberFormat="1" applyFont="1" applyBorder="1" applyAlignment="1">
      <alignment horizontal="center" vertical="center" wrapText="1"/>
    </xf>
    <xf numFmtId="0" fontId="11" fillId="0" borderId="17" xfId="0" applyFont="1" applyBorder="1" applyAlignment="1">
      <alignment horizontal="center" vertical="center"/>
    </xf>
    <xf numFmtId="169" fontId="11" fillId="0" borderId="17" xfId="1" applyFont="1" applyFill="1" applyBorder="1" applyAlignment="1">
      <alignment horizontal="center" vertical="center"/>
    </xf>
    <xf numFmtId="164" fontId="11" fillId="0" borderId="17"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4" fontId="7" fillId="0" borderId="16" xfId="0" applyNumberFormat="1" applyFont="1" applyBorder="1" applyAlignment="1">
      <alignment horizontal="center" vertical="center" wrapText="1"/>
    </xf>
    <xf numFmtId="4" fontId="7" fillId="0" borderId="19" xfId="0" applyNumberFormat="1" applyFont="1" applyBorder="1" applyAlignment="1">
      <alignment horizontal="center" vertical="center" wrapText="1"/>
    </xf>
    <xf numFmtId="167" fontId="15" fillId="0" borderId="16" xfId="0" applyNumberFormat="1" applyFont="1" applyBorder="1" applyAlignment="1">
      <alignment horizontal="center" vertical="center"/>
    </xf>
    <xf numFmtId="167" fontId="15" fillId="0" borderId="16" xfId="1" applyNumberFormat="1" applyFont="1" applyFill="1" applyBorder="1" applyAlignment="1">
      <alignment horizontal="center" vertical="center"/>
    </xf>
    <xf numFmtId="164" fontId="11" fillId="6" borderId="0" xfId="1" applyNumberFormat="1" applyFont="1" applyFill="1" applyBorder="1" applyAlignment="1">
      <alignment horizontal="right" vertical="center"/>
    </xf>
    <xf numFmtId="164" fontId="15" fillId="6" borderId="16" xfId="1" applyNumberFormat="1" applyFont="1" applyFill="1" applyBorder="1" applyAlignment="1">
      <alignment horizontal="center" vertical="center"/>
    </xf>
    <xf numFmtId="0" fontId="15" fillId="6" borderId="20" xfId="0" applyFont="1" applyFill="1" applyBorder="1" applyAlignment="1">
      <alignment horizontal="center" vertical="center"/>
    </xf>
    <xf numFmtId="0" fontId="11" fillId="6" borderId="0" xfId="0" applyFont="1" applyFill="1" applyAlignment="1">
      <alignment horizontal="center" vertical="center"/>
    </xf>
    <xf numFmtId="172" fontId="10" fillId="6" borderId="0" xfId="0" applyNumberFormat="1" applyFont="1" applyFill="1"/>
    <xf numFmtId="0" fontId="10" fillId="6" borderId="0" xfId="0" applyFont="1" applyFill="1"/>
    <xf numFmtId="172" fontId="16" fillId="6" borderId="0" xfId="0" applyNumberFormat="1" applyFont="1" applyFill="1"/>
    <xf numFmtId="164" fontId="15" fillId="6" borderId="0" xfId="1" applyNumberFormat="1" applyFont="1" applyFill="1" applyBorder="1" applyAlignment="1">
      <alignment horizontal="center" vertical="center"/>
    </xf>
    <xf numFmtId="0" fontId="7" fillId="6" borderId="4" xfId="0" applyFont="1" applyFill="1" applyBorder="1" applyAlignment="1">
      <alignment horizontal="left" vertical="center" wrapText="1"/>
    </xf>
    <xf numFmtId="4" fontId="15" fillId="6" borderId="0" xfId="0" applyNumberFormat="1" applyFont="1" applyFill="1" applyAlignment="1">
      <alignment horizontal="center" vertical="center"/>
    </xf>
    <xf numFmtId="4" fontId="15" fillId="6" borderId="0" xfId="1" applyNumberFormat="1" applyFont="1" applyFill="1" applyBorder="1" applyAlignment="1">
      <alignment horizontal="center" vertical="center"/>
    </xf>
    <xf numFmtId="0" fontId="7" fillId="6" borderId="0" xfId="0" applyFont="1" applyFill="1" applyAlignment="1">
      <alignment horizontal="center" vertical="center" wrapText="1"/>
    </xf>
    <xf numFmtId="0" fontId="7" fillId="6" borderId="0" xfId="0" applyFont="1" applyFill="1" applyAlignment="1">
      <alignment horizontal="left" vertical="center" wrapText="1"/>
    </xf>
    <xf numFmtId="0" fontId="8" fillId="6" borderId="0" xfId="0" applyFont="1" applyFill="1" applyAlignment="1">
      <alignment horizontal="left" vertical="center" wrapText="1"/>
    </xf>
    <xf numFmtId="164" fontId="15" fillId="6" borderId="0" xfId="1" applyNumberFormat="1" applyFont="1" applyFill="1" applyBorder="1" applyAlignment="1">
      <alignment vertical="center"/>
    </xf>
    <xf numFmtId="4" fontId="13" fillId="6" borderId="0" xfId="4" applyNumberFormat="1" applyFont="1" applyFill="1" applyAlignment="1">
      <alignment vertical="center" wrapText="1"/>
    </xf>
    <xf numFmtId="0" fontId="7" fillId="0" borderId="0" xfId="0" applyFont="1" applyAlignment="1">
      <alignment horizontal="center" vertical="center" wrapText="1"/>
    </xf>
    <xf numFmtId="164" fontId="7" fillId="0" borderId="0" xfId="0" applyNumberFormat="1" applyFont="1" applyAlignment="1">
      <alignment horizontal="right" vertical="center" wrapText="1"/>
    </xf>
    <xf numFmtId="164" fontId="7" fillId="6" borderId="0" xfId="0" applyNumberFormat="1" applyFont="1" applyFill="1" applyAlignment="1">
      <alignment horizontal="center" vertical="center" wrapText="1"/>
    </xf>
    <xf numFmtId="0" fontId="7" fillId="6" borderId="10" xfId="0" applyFont="1" applyFill="1" applyBorder="1" applyAlignment="1">
      <alignment vertical="center" wrapText="1"/>
    </xf>
    <xf numFmtId="0" fontId="7" fillId="6" borderId="12" xfId="0" applyFont="1" applyFill="1" applyBorder="1" applyAlignment="1">
      <alignment vertical="center" wrapText="1"/>
    </xf>
    <xf numFmtId="0" fontId="7" fillId="6" borderId="13" xfId="0" applyFont="1" applyFill="1" applyBorder="1" applyAlignment="1">
      <alignment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40" fontId="12" fillId="0" borderId="10" xfId="0" applyNumberFormat="1" applyFont="1" applyBorder="1" applyAlignment="1">
      <alignment horizontal="center" vertical="center" wrapText="1"/>
    </xf>
    <xf numFmtId="40" fontId="12" fillId="0" borderId="10" xfId="0" applyNumberFormat="1" applyFont="1" applyBorder="1" applyAlignment="1">
      <alignment horizontal="center" vertical="center"/>
    </xf>
    <xf numFmtId="0" fontId="12" fillId="0" borderId="1" xfId="0" applyFont="1" applyBorder="1" applyAlignment="1">
      <alignment vertical="center"/>
    </xf>
    <xf numFmtId="167" fontId="7" fillId="0" borderId="16" xfId="0" applyNumberFormat="1" applyFont="1" applyBorder="1" applyAlignment="1">
      <alignment horizontal="center" vertical="center" wrapText="1"/>
    </xf>
    <xf numFmtId="167" fontId="8" fillId="0" borderId="16" xfId="0" applyNumberFormat="1" applyFont="1" applyBorder="1" applyAlignment="1">
      <alignment horizontal="center" vertical="center" wrapText="1"/>
    </xf>
    <xf numFmtId="167" fontId="8" fillId="0" borderId="19"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9" fillId="6" borderId="23" xfId="0" applyFont="1" applyFill="1" applyBorder="1" applyAlignment="1">
      <alignment horizontal="center" vertical="center" wrapText="1"/>
    </xf>
    <xf numFmtId="4" fontId="19" fillId="6" borderId="10" xfId="0" applyNumberFormat="1" applyFont="1" applyFill="1" applyBorder="1" applyAlignment="1">
      <alignment horizontal="center" vertical="center" wrapText="1"/>
    </xf>
    <xf numFmtId="174" fontId="15" fillId="0" borderId="16" xfId="0" applyNumberFormat="1" applyFont="1" applyBorder="1" applyAlignment="1">
      <alignment horizontal="center" vertical="center"/>
    </xf>
    <xf numFmtId="174" fontId="15" fillId="0" borderId="16" xfId="1" applyNumberFormat="1" applyFont="1" applyFill="1" applyBorder="1" applyAlignment="1">
      <alignment horizontal="center" vertical="center"/>
    </xf>
    <xf numFmtId="164" fontId="11" fillId="6" borderId="0" xfId="1" applyNumberFormat="1" applyFont="1" applyFill="1" applyBorder="1" applyAlignment="1">
      <alignment horizontal="center" vertical="center"/>
    </xf>
    <xf numFmtId="0" fontId="12" fillId="0" borderId="3" xfId="0" applyFont="1" applyBorder="1" applyAlignment="1">
      <alignment vertical="center" wrapText="1"/>
    </xf>
    <xf numFmtId="0" fontId="8" fillId="0" borderId="25" xfId="0" applyFont="1" applyBorder="1" applyAlignment="1">
      <alignment horizontal="center" vertical="center" wrapText="1"/>
    </xf>
    <xf numFmtId="49" fontId="7" fillId="0" borderId="26" xfId="0" applyNumberFormat="1" applyFont="1" applyBorder="1" applyAlignment="1">
      <alignment horizontal="center" vertical="center" wrapText="1"/>
    </xf>
    <xf numFmtId="0" fontId="8" fillId="6" borderId="0" xfId="0" applyFont="1" applyFill="1" applyAlignment="1">
      <alignment vertical="center" wrapText="1"/>
    </xf>
    <xf numFmtId="0" fontId="7" fillId="6" borderId="27" xfId="0" applyFont="1" applyFill="1" applyBorder="1" applyAlignment="1">
      <alignment horizontal="center" vertical="center" wrapText="1"/>
    </xf>
    <xf numFmtId="0" fontId="7" fillId="6" borderId="24" xfId="0" applyFont="1" applyFill="1" applyBorder="1" applyAlignment="1">
      <alignment vertical="center"/>
    </xf>
    <xf numFmtId="0" fontId="7" fillId="6"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xf>
    <xf numFmtId="49" fontId="8" fillId="6" borderId="3" xfId="0" applyNumberFormat="1" applyFont="1" applyFill="1" applyBorder="1" applyAlignment="1">
      <alignment horizontal="center" vertical="center" wrapText="1"/>
    </xf>
    <xf numFmtId="170" fontId="20" fillId="6" borderId="3" xfId="0" applyNumberFormat="1"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4" fontId="13" fillId="6" borderId="0" xfId="4" applyNumberFormat="1" applyFont="1" applyFill="1" applyAlignment="1">
      <alignment horizontal="center" vertical="center" wrapText="1"/>
    </xf>
    <xf numFmtId="0" fontId="10" fillId="0" borderId="0" xfId="0" applyFont="1" applyAlignment="1">
      <alignment horizontal="center" vertical="center"/>
    </xf>
    <xf numFmtId="171" fontId="9" fillId="0" borderId="2" xfId="0" applyNumberFormat="1" applyFont="1" applyBorder="1" applyAlignment="1">
      <alignment horizontal="center" vertical="center"/>
    </xf>
    <xf numFmtId="164" fontId="14" fillId="3" borderId="15" xfId="0" applyNumberFormat="1" applyFont="1" applyFill="1" applyBorder="1" applyAlignment="1">
      <alignment horizontal="center" vertical="center" wrapText="1"/>
    </xf>
    <xf numFmtId="164" fontId="14" fillId="3" borderId="16" xfId="0" applyNumberFormat="1" applyFont="1" applyFill="1" applyBorder="1" applyAlignment="1">
      <alignment horizontal="center" vertical="center" wrapText="1"/>
    </xf>
    <xf numFmtId="164" fontId="14" fillId="3" borderId="18" xfId="0" applyNumberFormat="1"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7" fillId="0" borderId="26" xfId="0" applyFont="1" applyBorder="1" applyAlignment="1">
      <alignment horizontal="center" vertical="center" wrapText="1"/>
    </xf>
    <xf numFmtId="167" fontId="15" fillId="0" borderId="0" xfId="1" applyNumberFormat="1" applyFont="1" applyFill="1" applyBorder="1" applyAlignment="1">
      <alignment horizontal="center" vertical="center"/>
    </xf>
    <xf numFmtId="4" fontId="19" fillId="6" borderId="0" xfId="0" applyNumberFormat="1" applyFont="1" applyFill="1" applyAlignment="1">
      <alignment horizontal="center" vertical="center"/>
    </xf>
    <xf numFmtId="169" fontId="19" fillId="6" borderId="0" xfId="1" applyFont="1" applyFill="1" applyBorder="1" applyAlignment="1">
      <alignment horizontal="center" vertical="center"/>
    </xf>
    <xf numFmtId="0" fontId="9" fillId="2" borderId="3" xfId="0" applyFont="1" applyFill="1" applyBorder="1" applyAlignment="1">
      <alignment horizontal="center" vertical="center" wrapText="1"/>
    </xf>
    <xf numFmtId="0" fontId="9" fillId="0" borderId="3" xfId="0" applyFont="1" applyBorder="1" applyAlignment="1">
      <alignment vertical="center"/>
    </xf>
    <xf numFmtId="0" fontId="7" fillId="0" borderId="24" xfId="0" applyFont="1" applyBorder="1" applyAlignment="1">
      <alignment vertical="center"/>
    </xf>
    <xf numFmtId="0" fontId="19" fillId="2" borderId="1" xfId="0" applyFont="1" applyFill="1" applyBorder="1" applyAlignment="1">
      <alignment horizontal="center" vertical="center" wrapText="1"/>
    </xf>
    <xf numFmtId="169" fontId="19" fillId="2" borderId="10" xfId="1" applyFont="1" applyFill="1" applyBorder="1" applyAlignment="1">
      <alignment horizontal="center" vertical="center" wrapText="1"/>
    </xf>
    <xf numFmtId="164" fontId="19" fillId="2" borderId="10" xfId="1"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9" fillId="0" borderId="2" xfId="0" applyFont="1" applyBorder="1" applyAlignment="1">
      <alignment horizontal="center" vertical="center"/>
    </xf>
    <xf numFmtId="0" fontId="9" fillId="2" borderId="10"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xf>
    <xf numFmtId="0" fontId="12" fillId="0" borderId="10"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40" fontId="12" fillId="0" borderId="7" xfId="0" applyNumberFormat="1" applyFont="1" applyBorder="1" applyAlignment="1">
      <alignment horizontal="center" vertical="center" wrapText="1"/>
    </xf>
    <xf numFmtId="40" fontId="12" fillId="0" borderId="8" xfId="0" applyNumberFormat="1" applyFont="1" applyBorder="1" applyAlignment="1">
      <alignment horizontal="center" vertical="center" wrapText="1"/>
    </xf>
    <xf numFmtId="40" fontId="12" fillId="0" borderId="11" xfId="0" applyNumberFormat="1" applyFont="1" applyBorder="1" applyAlignment="1">
      <alignment horizontal="center" vertical="center" wrapText="1"/>
    </xf>
    <xf numFmtId="40" fontId="12" fillId="0" borderId="24" xfId="0" applyNumberFormat="1" applyFont="1" applyBorder="1" applyAlignment="1">
      <alignment horizontal="center" vertical="center" wrapText="1"/>
    </xf>
    <xf numFmtId="40" fontId="12" fillId="0" borderId="14" xfId="0" applyNumberFormat="1" applyFont="1" applyBorder="1" applyAlignment="1">
      <alignment horizontal="center" vertical="center" wrapText="1"/>
    </xf>
    <xf numFmtId="40" fontId="12" fillId="0" borderId="6" xfId="0" applyNumberFormat="1" applyFont="1" applyBorder="1" applyAlignment="1">
      <alignment horizontal="center" vertical="center" wrapText="1"/>
    </xf>
    <xf numFmtId="169" fontId="19" fillId="6" borderId="9" xfId="1" applyFont="1" applyFill="1" applyBorder="1" applyAlignment="1">
      <alignment horizontal="center" vertical="center" wrapText="1"/>
    </xf>
    <xf numFmtId="169" fontId="19" fillId="6" borderId="13" xfId="1" applyFont="1" applyFill="1" applyBorder="1" applyAlignment="1">
      <alignment horizontal="center" vertical="center" wrapText="1"/>
    </xf>
    <xf numFmtId="4" fontId="19" fillId="6" borderId="9" xfId="0" applyNumberFormat="1" applyFont="1" applyFill="1" applyBorder="1" applyAlignment="1">
      <alignment horizontal="center" vertical="center"/>
    </xf>
    <xf numFmtId="4" fontId="19" fillId="6" borderId="13" xfId="0" applyNumberFormat="1" applyFont="1" applyFill="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5" fillId="6" borderId="9" xfId="3" applyFont="1" applyFill="1" applyBorder="1" applyAlignment="1">
      <alignment horizontal="center" vertical="center"/>
    </xf>
    <xf numFmtId="0" fontId="15" fillId="6" borderId="13" xfId="3" applyFont="1" applyFill="1" applyBorder="1" applyAlignment="1">
      <alignment horizontal="center" vertical="center"/>
    </xf>
    <xf numFmtId="0" fontId="19" fillId="6" borderId="9"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2" fillId="0" borderId="2" xfId="0" applyFont="1" applyBorder="1" applyAlignment="1">
      <alignment horizontal="center" vertical="center" wrapText="1"/>
    </xf>
    <xf numFmtId="0" fontId="10" fillId="0" borderId="0" xfId="0" applyFont="1" applyAlignment="1">
      <alignment horizontal="center" vertical="center"/>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164" fontId="19" fillId="6" borderId="9" xfId="1" applyNumberFormat="1" applyFont="1" applyFill="1" applyBorder="1" applyAlignment="1">
      <alignment horizontal="center" vertical="center" wrapText="1"/>
    </xf>
    <xf numFmtId="164" fontId="19" fillId="6" borderId="13" xfId="1" applyNumberFormat="1" applyFont="1" applyFill="1" applyBorder="1" applyAlignment="1">
      <alignment horizontal="center" vertical="center" wrapText="1"/>
    </xf>
    <xf numFmtId="167" fontId="15" fillId="0" borderId="38" xfId="1" applyNumberFormat="1" applyFont="1" applyFill="1" applyBorder="1" applyAlignment="1">
      <alignment horizontal="center" vertical="center"/>
    </xf>
    <xf numFmtId="167" fontId="15" fillId="0" borderId="37" xfId="1" applyNumberFormat="1" applyFont="1" applyFill="1" applyBorder="1" applyAlignment="1">
      <alignment horizontal="center" vertical="center"/>
    </xf>
  </cellXfs>
  <cellStyles count="55">
    <cellStyle name="20% - Ênfase1" xfId="29" builtinId="30" customBuiltin="1"/>
    <cellStyle name="20% - Ênfase2" xfId="32" builtinId="34" customBuiltin="1"/>
    <cellStyle name="20% - Ênfase3" xfId="35" builtinId="38" customBuiltin="1"/>
    <cellStyle name="20% - Ênfase4" xfId="38" builtinId="42" customBuiltin="1"/>
    <cellStyle name="20% - Ênfase5" xfId="41" builtinId="46" customBuiltin="1"/>
    <cellStyle name="20% - Ênfase6" xfId="44" builtinId="50" customBuiltin="1"/>
    <cellStyle name="40% - Ênfase1" xfId="30" builtinId="31" customBuiltin="1"/>
    <cellStyle name="40% - Ênfase2" xfId="33" builtinId="35" customBuiltin="1"/>
    <cellStyle name="40% - Ênfase3" xfId="36" builtinId="39" customBuiltin="1"/>
    <cellStyle name="40% - Ênfase4" xfId="39" builtinId="43" customBuiltin="1"/>
    <cellStyle name="40% - Ênfase5" xfId="42" builtinId="47" customBuiltin="1"/>
    <cellStyle name="40% - Ênfase6" xfId="45" builtinId="51" customBuiltin="1"/>
    <cellStyle name="60% - Ênfase1 2" xfId="49" xr:uid="{00000000-0005-0000-0000-00003A000000}"/>
    <cellStyle name="60% - Ênfase2 2" xfId="50" xr:uid="{00000000-0005-0000-0000-00003B000000}"/>
    <cellStyle name="60% - Ênfase3 2" xfId="51" xr:uid="{00000000-0005-0000-0000-00003C000000}"/>
    <cellStyle name="60% - Ênfase4 2" xfId="52" xr:uid="{00000000-0005-0000-0000-00003D000000}"/>
    <cellStyle name="60% - Ênfase5 2" xfId="53" xr:uid="{00000000-0005-0000-0000-00003E000000}"/>
    <cellStyle name="60% - Ênfase6 2" xfId="54" xr:uid="{00000000-0005-0000-0000-00003F000000}"/>
    <cellStyle name="Bom" xfId="18" builtinId="26" customBuiltin="1"/>
    <cellStyle name="Cálculo" xfId="22" builtinId="22" customBuiltin="1"/>
    <cellStyle name="Célula de Verificação" xfId="24" builtinId="23" customBuiltin="1"/>
    <cellStyle name="Célula Vinculada" xfId="23" builtinId="24" customBuiltin="1"/>
    <cellStyle name="Ênfase1" xfId="28" builtinId="29" customBuiltin="1"/>
    <cellStyle name="Ênfase2" xfId="31" builtinId="33" customBuiltin="1"/>
    <cellStyle name="Ênfase3" xfId="34" builtinId="37" customBuiltin="1"/>
    <cellStyle name="Ênfase4" xfId="37" builtinId="41" customBuiltin="1"/>
    <cellStyle name="Ênfase5" xfId="40" builtinId="45" customBuiltin="1"/>
    <cellStyle name="Ênfase6" xfId="43" builtinId="49" customBuiltin="1"/>
    <cellStyle name="Entrada" xfId="20" builtinId="20" customBuiltin="1"/>
    <cellStyle name="Neutro 2" xfId="47" xr:uid="{00000000-0005-0000-0000-000040000000}"/>
    <cellStyle name="Normal" xfId="0" builtinId="0"/>
    <cellStyle name="Normal 2" xfId="5" xr:uid="{00000000-0005-0000-0000-000001000000}"/>
    <cellStyle name="Normal 2 2" xfId="6" xr:uid="{00000000-0005-0000-0000-000002000000}"/>
    <cellStyle name="Normal 3" xfId="7" xr:uid="{00000000-0005-0000-0000-000003000000}"/>
    <cellStyle name="Normal 4" xfId="4" xr:uid="{00000000-0005-0000-0000-000004000000}"/>
    <cellStyle name="Normal 5" xfId="2" xr:uid="{00000000-0005-0000-0000-000005000000}"/>
    <cellStyle name="Normal 6" xfId="9" xr:uid="{00000000-0005-0000-0000-000006000000}"/>
    <cellStyle name="Normal 6 2" xfId="12" xr:uid="{00000000-0005-0000-0000-000007000000}"/>
    <cellStyle name="Normal 7" xfId="10" xr:uid="{00000000-0005-0000-0000-000008000000}"/>
    <cellStyle name="Normal 8" xfId="46" xr:uid="{00000000-0005-0000-0000-000041000000}"/>
    <cellStyle name="Normal_ORÇAMENTO SINTÉTICO LÂMINA CENTRAL" xfId="3" xr:uid="{00000000-0005-0000-0000-000009000000}"/>
    <cellStyle name="Nota 2" xfId="48" xr:uid="{00000000-0005-0000-0000-000042000000}"/>
    <cellStyle name="Ruim" xfId="19" builtinId="27" customBuiltin="1"/>
    <cellStyle name="Saída" xfId="21" builtinId="21" customBuiltin="1"/>
    <cellStyle name="Texto de Aviso" xfId="25" builtinId="11" customBuiltin="1"/>
    <cellStyle name="Texto Explicativo" xfId="26" builtinId="53" customBuiltin="1"/>
    <cellStyle name="Título" xfId="13" builtinId="15" customBuiltin="1"/>
    <cellStyle name="Título 1" xfId="14" builtinId="16" customBuiltin="1"/>
    <cellStyle name="Título 2" xfId="15" builtinId="17" customBuiltin="1"/>
    <cellStyle name="Título 3" xfId="16" builtinId="18" customBuiltin="1"/>
    <cellStyle name="Título 4" xfId="17" builtinId="19" customBuiltin="1"/>
    <cellStyle name="Total" xfId="27" builtinId="25" customBuiltin="1"/>
    <cellStyle name="Vírgula" xfId="1" builtinId="3"/>
    <cellStyle name="Vírgula 2" xfId="8" xr:uid="{00000000-0005-0000-0000-00000B000000}"/>
    <cellStyle name="Vírgula 2 2" xfId="11" xr:uid="{00000000-0005-0000-0000-00000C000000}"/>
  </cellStyles>
  <dxfs count="240">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s>
  <tableStyles count="0" defaultTableStyle="TableStyleMedium2" defaultPivotStyle="PivotStyleLight16"/>
  <colors>
    <mruColors>
      <color rgb="FFFAD6F6"/>
      <color rgb="FFFFDDFF"/>
      <color rgb="FFFCD5B4"/>
      <color rgb="FFFFCCCC"/>
      <color rgb="FFFFFFCC"/>
      <color rgb="FFCCFFCC"/>
      <color rgb="FFFFCC99"/>
      <color rgb="FFFF5050"/>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F05D9-781F-463B-8919-BF6295C58CEC}">
  <dimension ref="A1:BM502"/>
  <sheetViews>
    <sheetView showGridLines="0" showZeros="0" tabSelected="1" view="pageBreakPreview" topLeftCell="B270" zoomScale="80" zoomScaleNormal="100" zoomScaleSheetLayoutView="80" workbookViewId="0">
      <selection activeCell="AN16" sqref="AN16"/>
    </sheetView>
  </sheetViews>
  <sheetFormatPr defaultColWidth="9.140625" defaultRowHeight="12.75" x14ac:dyDescent="0.2"/>
  <cols>
    <col min="1" max="1" width="12.5703125" style="7" hidden="1" customWidth="1"/>
    <col min="2" max="2" width="3.85546875" style="7" customWidth="1"/>
    <col min="3" max="3" width="20.5703125" style="51" customWidth="1"/>
    <col min="4" max="4" width="45.42578125" style="7" customWidth="1"/>
    <col min="5" max="5" width="11.7109375" style="51" customWidth="1"/>
    <col min="6" max="6" width="18.5703125" style="7" customWidth="1"/>
    <col min="7" max="8" width="17.7109375" style="7" hidden="1" customWidth="1"/>
    <col min="9" max="9" width="17.5703125" style="6" customWidth="1"/>
    <col min="10" max="10" width="17.7109375" style="6" customWidth="1"/>
    <col min="11" max="11" width="20" style="6" customWidth="1"/>
    <col min="12" max="39" width="18.42578125" style="6" hidden="1" customWidth="1"/>
    <col min="40" max="40" width="19.42578125" style="58" customWidth="1"/>
    <col min="41" max="41" width="17.85546875" style="58" customWidth="1"/>
    <col min="42" max="42" width="19.42578125" style="58" customWidth="1"/>
    <col min="43" max="43" width="21.5703125" style="58" customWidth="1"/>
    <col min="44" max="44" width="2.7109375" style="52" customWidth="1"/>
    <col min="45" max="45" width="17.140625" style="52" customWidth="1"/>
    <col min="46" max="46" width="15.85546875" style="52" hidden="1" customWidth="1"/>
    <col min="47" max="47" width="14.42578125" style="7" hidden="1" customWidth="1"/>
    <col min="48" max="48" width="20.42578125" style="7" customWidth="1"/>
    <col min="49" max="49" width="1.7109375" style="8" customWidth="1"/>
    <col min="50" max="16384" width="9.140625" style="7"/>
  </cols>
  <sheetData>
    <row r="1" spans="1:59" ht="13.5" thickBot="1" x14ac:dyDescent="0.25"/>
    <row r="2" spans="1:59" s="1" customFormat="1" ht="28.5" customHeight="1" thickBot="1" x14ac:dyDescent="0.25">
      <c r="C2" s="110" t="s">
        <v>209</v>
      </c>
      <c r="D2" s="111"/>
      <c r="E2" s="111"/>
      <c r="F2" s="111"/>
      <c r="G2" s="111"/>
      <c r="H2" s="111"/>
      <c r="I2" s="110"/>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0"/>
      <c r="AO2" s="111"/>
      <c r="AP2" s="111"/>
      <c r="AQ2" s="112"/>
      <c r="AR2"/>
      <c r="AS2"/>
      <c r="AT2"/>
      <c r="AU2"/>
      <c r="AV2"/>
      <c r="AW2"/>
      <c r="AX2"/>
      <c r="AY2"/>
      <c r="AZ2"/>
      <c r="BA2"/>
      <c r="BB2"/>
      <c r="BC2"/>
      <c r="BD2"/>
      <c r="BE2"/>
      <c r="BF2"/>
      <c r="BG2"/>
    </row>
    <row r="3" spans="1:59" s="1" customFormat="1" ht="46.5" customHeight="1" thickBot="1" x14ac:dyDescent="0.25">
      <c r="C3" s="85" t="s">
        <v>538</v>
      </c>
      <c r="D3" s="109" t="s">
        <v>539</v>
      </c>
      <c r="E3" s="109"/>
      <c r="F3" s="109"/>
      <c r="G3" s="109"/>
      <c r="H3" s="109"/>
      <c r="I3" s="109"/>
      <c r="J3" s="109"/>
      <c r="K3" s="69"/>
      <c r="L3" s="70"/>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154" t="s">
        <v>534</v>
      </c>
      <c r="AO3" s="154"/>
      <c r="AP3" s="154"/>
      <c r="AQ3" s="76"/>
      <c r="AR3"/>
      <c r="AS3" s="10"/>
      <c r="AT3" s="10"/>
      <c r="AU3" s="10"/>
      <c r="AV3" s="10"/>
      <c r="AW3" s="8"/>
      <c r="AX3" s="10"/>
      <c r="AY3" s="10"/>
      <c r="AZ3" s="10"/>
      <c r="BA3" s="10"/>
      <c r="BB3" s="10"/>
      <c r="BC3" s="10"/>
      <c r="BD3" s="10"/>
      <c r="BE3" s="9"/>
      <c r="BF3" s="9"/>
    </row>
    <row r="4" spans="1:59" s="1" customFormat="1" ht="31.5" customHeight="1" thickBot="1" x14ac:dyDescent="0.25">
      <c r="C4" s="65" t="s">
        <v>206</v>
      </c>
      <c r="D4" s="113" t="s">
        <v>535</v>
      </c>
      <c r="E4" s="113"/>
      <c r="F4" s="113"/>
      <c r="G4" s="113"/>
      <c r="H4" s="113"/>
      <c r="I4" s="113"/>
      <c r="J4" s="113"/>
      <c r="K4" s="113"/>
      <c r="L4" s="113"/>
      <c r="M4" s="113"/>
      <c r="N4" s="113"/>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c r="AR4"/>
      <c r="AS4" s="11"/>
      <c r="AT4" s="11"/>
      <c r="AU4" s="11"/>
      <c r="AV4" s="11"/>
      <c r="AW4" s="8"/>
      <c r="AX4" s="11"/>
      <c r="AY4" s="11"/>
      <c r="AZ4" s="12"/>
      <c r="BA4" s="11"/>
      <c r="BB4" s="11"/>
      <c r="BC4" s="11"/>
      <c r="BD4" s="13"/>
      <c r="BE4" s="14"/>
      <c r="BF4" s="14"/>
    </row>
    <row r="5" spans="1:59" s="1" customFormat="1" ht="31.5" customHeight="1" thickBot="1" x14ac:dyDescent="0.25">
      <c r="C5" s="85" t="s">
        <v>207</v>
      </c>
      <c r="D5" s="109" t="s">
        <v>536</v>
      </c>
      <c r="E5" s="109"/>
      <c r="F5" s="109"/>
      <c r="G5" s="109"/>
      <c r="H5" s="109"/>
      <c r="I5" s="109"/>
      <c r="J5" s="109"/>
      <c r="K5" s="109"/>
      <c r="L5" s="60"/>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104"/>
      <c r="AR5"/>
      <c r="AS5" s="11"/>
      <c r="AT5" s="11"/>
      <c r="AU5" s="11"/>
      <c r="AV5" s="11"/>
      <c r="AW5" s="8"/>
      <c r="AX5" s="11"/>
      <c r="AY5" s="11"/>
      <c r="AZ5" s="12"/>
      <c r="BA5" s="11"/>
      <c r="BB5" s="11"/>
      <c r="BC5" s="11"/>
      <c r="BD5" s="13"/>
      <c r="BE5" s="14"/>
      <c r="BF5" s="14"/>
    </row>
    <row r="6" spans="1:59" s="1" customFormat="1" ht="35.25" customHeight="1" thickBot="1" x14ac:dyDescent="0.25">
      <c r="C6" s="85" t="s">
        <v>216</v>
      </c>
      <c r="D6" s="86" t="s">
        <v>537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69"/>
      <c r="AP6" s="69"/>
      <c r="AQ6" s="76"/>
      <c r="AR6"/>
      <c r="AS6" s="11"/>
      <c r="AT6" s="11"/>
      <c r="AU6" s="11"/>
      <c r="AV6" s="11"/>
      <c r="AW6" s="8"/>
      <c r="AX6" s="11"/>
      <c r="AY6" s="11"/>
      <c r="AZ6" s="12"/>
      <c r="BA6" s="11"/>
      <c r="BB6" s="11"/>
      <c r="BC6" s="11"/>
      <c r="BD6" s="13"/>
      <c r="BE6" s="14"/>
      <c r="BF6" s="14"/>
    </row>
    <row r="7" spans="1:59" s="1" customFormat="1" ht="31.5" customHeight="1" thickBot="1" x14ac:dyDescent="0.25">
      <c r="C7" s="65" t="s">
        <v>532</v>
      </c>
      <c r="D7" s="86" t="s">
        <v>533</v>
      </c>
      <c r="E7" s="86"/>
      <c r="F7" s="114"/>
      <c r="G7" s="114"/>
      <c r="H7" s="114"/>
      <c r="I7" s="114"/>
      <c r="J7" s="114"/>
      <c r="K7" s="114"/>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118" t="s">
        <v>0</v>
      </c>
      <c r="AO7" s="118"/>
      <c r="AP7" s="92">
        <v>5.2045933579000003E-2</v>
      </c>
      <c r="AQ7" s="105"/>
      <c r="AR7"/>
      <c r="AS7" s="15"/>
      <c r="AT7" s="15"/>
      <c r="AU7" s="15"/>
      <c r="AV7" s="15"/>
      <c r="AW7" s="8"/>
      <c r="AX7" s="15"/>
      <c r="AY7" s="16"/>
      <c r="AZ7" s="16"/>
      <c r="BA7" s="16"/>
      <c r="BB7" s="17"/>
      <c r="BC7" s="17"/>
      <c r="BD7" s="17"/>
      <c r="BE7" s="18"/>
      <c r="BF7" s="18"/>
    </row>
    <row r="8" spans="1:59" s="1" customFormat="1" ht="32.25" customHeight="1" thickBot="1" x14ac:dyDescent="0.25">
      <c r="C8" s="115" t="s">
        <v>549</v>
      </c>
      <c r="D8" s="116"/>
      <c r="E8" s="116"/>
      <c r="F8" s="116"/>
      <c r="G8" s="116"/>
      <c r="H8" s="116"/>
      <c r="I8" s="115"/>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5"/>
      <c r="AO8" s="116"/>
      <c r="AP8" s="116"/>
      <c r="AQ8" s="117"/>
      <c r="AR8"/>
      <c r="AS8" s="10"/>
      <c r="AT8" s="10"/>
      <c r="AU8" s="10"/>
      <c r="AV8" s="19"/>
      <c r="AW8" s="8"/>
      <c r="AX8" s="10"/>
      <c r="AY8" s="10"/>
      <c r="AZ8" s="10"/>
      <c r="BA8" s="10"/>
      <c r="BB8" s="10"/>
      <c r="BC8" s="10"/>
      <c r="BD8" s="10"/>
      <c r="BE8" s="18"/>
      <c r="BF8" s="18"/>
    </row>
    <row r="9" spans="1:59" s="1" customFormat="1" ht="36.75" customHeight="1" thickBot="1" x14ac:dyDescent="0.25">
      <c r="C9" s="120" t="s">
        <v>1</v>
      </c>
      <c r="D9" s="123" t="s">
        <v>2</v>
      </c>
      <c r="E9" s="126" t="s">
        <v>3</v>
      </c>
      <c r="F9" s="114"/>
      <c r="G9" s="120"/>
      <c r="H9" s="123"/>
      <c r="I9" s="127" t="s">
        <v>4</v>
      </c>
      <c r="J9" s="137" t="s">
        <v>543</v>
      </c>
      <c r="K9" s="138"/>
      <c r="L9" s="119" t="s">
        <v>544</v>
      </c>
      <c r="M9" s="119"/>
      <c r="N9" s="119" t="s">
        <v>531</v>
      </c>
      <c r="O9" s="119"/>
      <c r="P9" s="119" t="s">
        <v>531</v>
      </c>
      <c r="Q9" s="119"/>
      <c r="R9" s="119" t="s">
        <v>531</v>
      </c>
      <c r="S9" s="119"/>
      <c r="T9" s="119" t="s">
        <v>531</v>
      </c>
      <c r="U9" s="119"/>
      <c r="V9" s="119" t="s">
        <v>531</v>
      </c>
      <c r="W9" s="119"/>
      <c r="X9" s="119" t="s">
        <v>531</v>
      </c>
      <c r="Y9" s="119"/>
      <c r="Z9" s="119" t="s">
        <v>531</v>
      </c>
      <c r="AA9" s="119"/>
      <c r="AB9" s="119" t="s">
        <v>531</v>
      </c>
      <c r="AC9" s="119"/>
      <c r="AD9" s="119" t="s">
        <v>531</v>
      </c>
      <c r="AE9" s="119"/>
      <c r="AF9" s="119" t="s">
        <v>531</v>
      </c>
      <c r="AG9" s="119"/>
      <c r="AH9" s="119" t="s">
        <v>531</v>
      </c>
      <c r="AI9" s="119"/>
      <c r="AJ9" s="119" t="s">
        <v>531</v>
      </c>
      <c r="AK9" s="119"/>
      <c r="AL9" s="119" t="s">
        <v>531</v>
      </c>
      <c r="AM9" s="119"/>
      <c r="AN9" s="119" t="str">
        <f>"ACUMULADO ATÉ A " &amp; AT10</f>
        <v>ACUMULADO ATÉ A 1ª MEDIÇÃO</v>
      </c>
      <c r="AO9" s="119"/>
      <c r="AP9" s="119"/>
      <c r="AQ9" s="119"/>
      <c r="AR9"/>
      <c r="AS9" s="18"/>
      <c r="AT9" s="18"/>
      <c r="AW9" s="8"/>
    </row>
    <row r="10" spans="1:59" s="1" customFormat="1" ht="36" customHeight="1" thickBot="1" x14ac:dyDescent="0.25">
      <c r="C10" s="121"/>
      <c r="D10" s="124"/>
      <c r="E10" s="134" t="s">
        <v>5</v>
      </c>
      <c r="F10" s="123" t="s">
        <v>6</v>
      </c>
      <c r="G10" s="121"/>
      <c r="H10" s="124"/>
      <c r="I10" s="127"/>
      <c r="J10" s="139"/>
      <c r="K10" s="140"/>
      <c r="L10" s="103" t="s">
        <v>3</v>
      </c>
      <c r="M10" s="128" t="s">
        <v>7</v>
      </c>
      <c r="N10" s="103" t="s">
        <v>3</v>
      </c>
      <c r="O10" s="128" t="s">
        <v>7</v>
      </c>
      <c r="P10" s="103" t="s">
        <v>3</v>
      </c>
      <c r="Q10" s="128" t="s">
        <v>7</v>
      </c>
      <c r="R10" s="103" t="s">
        <v>3</v>
      </c>
      <c r="S10" s="128" t="s">
        <v>7</v>
      </c>
      <c r="T10" s="103" t="s">
        <v>3</v>
      </c>
      <c r="U10" s="128" t="s">
        <v>7</v>
      </c>
      <c r="V10" s="103" t="s">
        <v>3</v>
      </c>
      <c r="W10" s="128" t="s">
        <v>7</v>
      </c>
      <c r="X10" s="103" t="s">
        <v>3</v>
      </c>
      <c r="Y10" s="128" t="s">
        <v>7</v>
      </c>
      <c r="Z10" s="103" t="s">
        <v>3</v>
      </c>
      <c r="AA10" s="128" t="s">
        <v>7</v>
      </c>
      <c r="AB10" s="103" t="s">
        <v>3</v>
      </c>
      <c r="AC10" s="128" t="s">
        <v>7</v>
      </c>
      <c r="AD10" s="103" t="s">
        <v>3</v>
      </c>
      <c r="AE10" s="128" t="s">
        <v>7</v>
      </c>
      <c r="AF10" s="103" t="s">
        <v>3</v>
      </c>
      <c r="AG10" s="128" t="s">
        <v>7</v>
      </c>
      <c r="AH10" s="103" t="s">
        <v>3</v>
      </c>
      <c r="AI10" s="128" t="s">
        <v>7</v>
      </c>
      <c r="AJ10" s="103" t="s">
        <v>3</v>
      </c>
      <c r="AK10" s="128" t="s">
        <v>7</v>
      </c>
      <c r="AL10" s="103" t="s">
        <v>3</v>
      </c>
      <c r="AM10" s="128" t="s">
        <v>7</v>
      </c>
      <c r="AN10" s="128" t="s">
        <v>8</v>
      </c>
      <c r="AO10" s="128" t="s">
        <v>9</v>
      </c>
      <c r="AP10" s="131" t="s">
        <v>10</v>
      </c>
      <c r="AQ10" s="131" t="s">
        <v>11</v>
      </c>
      <c r="AR10"/>
      <c r="AS10" s="20"/>
      <c r="AT10" s="93" t="s">
        <v>12</v>
      </c>
      <c r="AU10" s="96" t="s">
        <v>20</v>
      </c>
      <c r="AW10"/>
      <c r="AX10"/>
    </row>
    <row r="11" spans="1:59" s="1" customFormat="1" ht="19.5" customHeight="1" thickBot="1" x14ac:dyDescent="0.25">
      <c r="C11" s="121"/>
      <c r="D11" s="124"/>
      <c r="E11" s="135"/>
      <c r="F11" s="124"/>
      <c r="G11" s="121"/>
      <c r="H11" s="124"/>
      <c r="I11" s="127"/>
      <c r="J11" s="141"/>
      <c r="K11" s="142"/>
      <c r="L11" s="130" t="s">
        <v>12</v>
      </c>
      <c r="M11" s="129"/>
      <c r="N11" s="119" t="s">
        <v>13</v>
      </c>
      <c r="O11" s="129"/>
      <c r="P11" s="119" t="s">
        <v>14</v>
      </c>
      <c r="Q11" s="129"/>
      <c r="R11" s="119" t="s">
        <v>15</v>
      </c>
      <c r="S11" s="129"/>
      <c r="T11" s="119" t="s">
        <v>16</v>
      </c>
      <c r="U11" s="129"/>
      <c r="V11" s="119" t="s">
        <v>17</v>
      </c>
      <c r="W11" s="129"/>
      <c r="X11" s="119" t="s">
        <v>18</v>
      </c>
      <c r="Y11" s="129"/>
      <c r="Z11" s="119" t="s">
        <v>19</v>
      </c>
      <c r="AA11" s="129"/>
      <c r="AB11" s="119" t="s">
        <v>27</v>
      </c>
      <c r="AC11" s="129"/>
      <c r="AD11" s="119" t="s">
        <v>28</v>
      </c>
      <c r="AE11" s="129"/>
      <c r="AF11" s="119" t="s">
        <v>38</v>
      </c>
      <c r="AG11" s="129"/>
      <c r="AH11" s="119" t="s">
        <v>29</v>
      </c>
      <c r="AI11" s="129"/>
      <c r="AJ11" s="119" t="s">
        <v>30</v>
      </c>
      <c r="AK11" s="129"/>
      <c r="AL11" s="119" t="s">
        <v>31</v>
      </c>
      <c r="AM11" s="129"/>
      <c r="AN11" s="129"/>
      <c r="AO11" s="129"/>
      <c r="AP11" s="132"/>
      <c r="AQ11" s="132"/>
      <c r="AR11"/>
      <c r="AS11" s="20"/>
      <c r="AT11" s="94"/>
      <c r="AU11" s="97"/>
      <c r="AW11"/>
      <c r="AX11"/>
    </row>
    <row r="12" spans="1:59" s="1" customFormat="1" ht="29.25" customHeight="1" thickBot="1" x14ac:dyDescent="0.25">
      <c r="C12" s="122"/>
      <c r="D12" s="125"/>
      <c r="E12" s="136"/>
      <c r="F12" s="125"/>
      <c r="G12" s="122"/>
      <c r="H12" s="125"/>
      <c r="I12" s="127"/>
      <c r="J12" s="63" t="s">
        <v>21</v>
      </c>
      <c r="K12" s="64" t="s">
        <v>22</v>
      </c>
      <c r="L12" s="119"/>
      <c r="M12" s="130"/>
      <c r="N12" s="119"/>
      <c r="O12" s="130"/>
      <c r="P12" s="119"/>
      <c r="Q12" s="130"/>
      <c r="R12" s="119"/>
      <c r="S12" s="130"/>
      <c r="T12" s="119"/>
      <c r="U12" s="130"/>
      <c r="V12" s="119"/>
      <c r="W12" s="130"/>
      <c r="X12" s="119"/>
      <c r="Y12" s="130"/>
      <c r="Z12" s="119"/>
      <c r="AA12" s="130"/>
      <c r="AB12" s="119"/>
      <c r="AC12" s="130"/>
      <c r="AD12" s="119"/>
      <c r="AE12" s="130"/>
      <c r="AF12" s="119"/>
      <c r="AG12" s="130"/>
      <c r="AH12" s="119"/>
      <c r="AI12" s="130"/>
      <c r="AJ12" s="119"/>
      <c r="AK12" s="130"/>
      <c r="AL12" s="119"/>
      <c r="AM12" s="130"/>
      <c r="AN12" s="130"/>
      <c r="AO12" s="130"/>
      <c r="AP12" s="133"/>
      <c r="AQ12" s="133"/>
      <c r="AR12"/>
      <c r="AS12" s="20"/>
      <c r="AT12" s="95"/>
      <c r="AU12" s="98"/>
      <c r="AW12" s="8"/>
    </row>
    <row r="13" spans="1:59" s="1" customFormat="1" ht="8.25" customHeight="1" x14ac:dyDescent="0.2">
      <c r="C13" s="77"/>
      <c r="D13" s="21"/>
      <c r="E13" s="22"/>
      <c r="F13" s="22"/>
      <c r="G13" s="23"/>
      <c r="H13" s="23"/>
      <c r="I13" s="24"/>
      <c r="J13" s="24"/>
      <c r="K13" s="2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6"/>
      <c r="AO13" s="26"/>
      <c r="AP13" s="27"/>
      <c r="AQ13" s="27"/>
      <c r="AR13" s="28"/>
      <c r="AS13" s="28"/>
      <c r="AT13" s="36"/>
      <c r="AU13" s="37"/>
      <c r="AV13" s="12"/>
      <c r="AW13" s="8"/>
    </row>
    <row r="14" spans="1:59" s="2" customFormat="1" ht="30" customHeight="1" x14ac:dyDescent="0.2">
      <c r="A14" s="2" t="s">
        <v>135</v>
      </c>
      <c r="C14" s="78" t="s">
        <v>176</v>
      </c>
      <c r="D14" s="29" t="s">
        <v>40</v>
      </c>
      <c r="E14" s="30"/>
      <c r="F14" s="66"/>
      <c r="G14" s="67"/>
      <c r="H14" s="68"/>
      <c r="I14" s="66"/>
      <c r="J14" s="31"/>
      <c r="K14" s="32"/>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4"/>
      <c r="AO14" s="34"/>
      <c r="AP14" s="34"/>
      <c r="AQ14" s="163"/>
      <c r="AR14" s="100"/>
      <c r="AS14" s="35"/>
      <c r="AT14" s="36">
        <f t="shared" ref="AT14:AT77" si="0">INDEX($L$11:$AA$268,ROW()-10,MATCH($AT$10,$L$11:$AA$11,0))</f>
        <v>0</v>
      </c>
      <c r="AU14" s="37" t="str">
        <f>IF(COUNTIF(AU15:AU24,"MEDIDO")&lt;&gt;0,"MEDIDO","NÃO MEDIDO")</f>
        <v>NÃO MEDIDO</v>
      </c>
      <c r="AV14" s="38"/>
    </row>
    <row r="15" spans="1:59" s="2" customFormat="1" ht="30" customHeight="1" x14ac:dyDescent="0.2">
      <c r="A15" s="2" t="s">
        <v>135</v>
      </c>
      <c r="C15" s="78">
        <v>100</v>
      </c>
      <c r="D15" s="29" t="s">
        <v>41</v>
      </c>
      <c r="E15" s="30"/>
      <c r="F15" s="66"/>
      <c r="G15" s="67"/>
      <c r="H15" s="68"/>
      <c r="I15" s="66"/>
      <c r="J15" s="31"/>
      <c r="K15" s="32"/>
      <c r="L15" s="33"/>
      <c r="M15" s="33">
        <f>ROUND(L15*$J15,2)</f>
        <v>0</v>
      </c>
      <c r="N15" s="33"/>
      <c r="O15" s="33">
        <f>ROUND(N15*$J15,2)</f>
        <v>0</v>
      </c>
      <c r="P15" s="33"/>
      <c r="Q15" s="33">
        <f>ROUND(P15*$J15,2)</f>
        <v>0</v>
      </c>
      <c r="R15" s="33"/>
      <c r="S15" s="33">
        <f>ROUND(R15*$J15,2)</f>
        <v>0</v>
      </c>
      <c r="T15" s="33"/>
      <c r="U15" s="33">
        <f>ROUND(T15*$J15,2)</f>
        <v>0</v>
      </c>
      <c r="V15" s="33"/>
      <c r="W15" s="33">
        <f>ROUND(V15*$J15,2)</f>
        <v>0</v>
      </c>
      <c r="X15" s="33"/>
      <c r="Y15" s="33">
        <f>ROUND(X15*$J15,2)</f>
        <v>0</v>
      </c>
      <c r="Z15" s="33"/>
      <c r="AA15" s="33">
        <f>ROUND(Z15*$J15,2)</f>
        <v>0</v>
      </c>
      <c r="AB15" s="33"/>
      <c r="AC15" s="33">
        <f>ROUND(AB15*$J15,2)</f>
        <v>0</v>
      </c>
      <c r="AD15" s="33"/>
      <c r="AE15" s="33">
        <f>ROUND(AD15*$J15,2)</f>
        <v>0</v>
      </c>
      <c r="AF15" s="33"/>
      <c r="AG15" s="33">
        <f>ROUND(AF15*$J15,2)</f>
        <v>0</v>
      </c>
      <c r="AH15" s="33"/>
      <c r="AI15" s="33">
        <f>ROUND(AH15*$J15,2)</f>
        <v>0</v>
      </c>
      <c r="AJ15" s="33"/>
      <c r="AK15" s="33">
        <f>ROUND(AJ15*$J15,2)</f>
        <v>0</v>
      </c>
      <c r="AL15" s="33"/>
      <c r="AM15" s="33">
        <f>ROUND(AL15*$J15,2)</f>
        <v>0</v>
      </c>
      <c r="AN15" s="34">
        <f ca="1">SUMIF($L$10:$AM$12,"QUANTIDADE",L15:AM15)</f>
        <v>0</v>
      </c>
      <c r="AO15" s="34">
        <f>SUMIF($L$10:$AM$10,"VALOR MEDIDO",L15:AM15)</f>
        <v>0</v>
      </c>
      <c r="AP15" s="34">
        <f t="shared" ref="AP15:AP78" ca="1" si="1">I15-AN15</f>
        <v>0</v>
      </c>
      <c r="AQ15" s="163">
        <f t="shared" ref="AQ15:AQ78" si="2">K15-AO15</f>
        <v>0</v>
      </c>
      <c r="AR15" s="100"/>
      <c r="AS15" s="35"/>
      <c r="AT15" s="36">
        <f t="shared" si="0"/>
        <v>0</v>
      </c>
      <c r="AU15" s="37" t="str">
        <f>IF(COUNTIF(AU16:AU19,"MEDIDO")&lt;&gt;0,"MEDIDO","NÃO MEDIDO")</f>
        <v>NÃO MEDIDO</v>
      </c>
      <c r="AV15" s="38"/>
    </row>
    <row r="16" spans="1:59" s="2" customFormat="1" ht="30" customHeight="1" x14ac:dyDescent="0.2">
      <c r="A16" s="2" t="s">
        <v>134</v>
      </c>
      <c r="C16" s="78" t="s">
        <v>42</v>
      </c>
      <c r="D16" s="29" t="s">
        <v>219</v>
      </c>
      <c r="E16" s="30" t="s">
        <v>43</v>
      </c>
      <c r="F16" s="66">
        <v>4</v>
      </c>
      <c r="G16" s="67"/>
      <c r="H16" s="68"/>
      <c r="I16" s="66">
        <f>F16+G16+H16</f>
        <v>4</v>
      </c>
      <c r="J16" s="31">
        <v>45960.39</v>
      </c>
      <c r="K16" s="32">
        <f>ROUND(($F16*$J16),2)+ROUND(($G16*$J16),2)+ROUND(($H16*$J16),2)</f>
        <v>183841.56</v>
      </c>
      <c r="L16" s="73"/>
      <c r="M16" s="33">
        <f t="shared" ref="M16:M79" si="3">ROUND(L16*$J16,2)</f>
        <v>0</v>
      </c>
      <c r="N16" s="73"/>
      <c r="O16" s="33">
        <f>ROUND(N16*$J16,2)</f>
        <v>0</v>
      </c>
      <c r="P16" s="73"/>
      <c r="Q16" s="33">
        <f>ROUND(P16*$J16,2)</f>
        <v>0</v>
      </c>
      <c r="R16" s="73"/>
      <c r="S16" s="33">
        <f>ROUND(R16*$J16,2)</f>
        <v>0</v>
      </c>
      <c r="T16" s="73"/>
      <c r="U16" s="33">
        <f>ROUND(T16*$J16,2)</f>
        <v>0</v>
      </c>
      <c r="V16" s="73"/>
      <c r="W16" s="33">
        <f>ROUND(V16*$J16,2)</f>
        <v>0</v>
      </c>
      <c r="X16" s="73"/>
      <c r="Y16" s="33">
        <f>ROUND(X16*$J16,2)</f>
        <v>0</v>
      </c>
      <c r="Z16" s="33"/>
      <c r="AA16" s="33">
        <f>ROUND(Z16*$J16,2)</f>
        <v>0</v>
      </c>
      <c r="AB16" s="33"/>
      <c r="AC16" s="33">
        <f>ROUND(AB16*$J16,2)</f>
        <v>0</v>
      </c>
      <c r="AD16" s="33"/>
      <c r="AE16" s="33">
        <f>ROUND(AD16*$J16,2)</f>
        <v>0</v>
      </c>
      <c r="AF16" s="33"/>
      <c r="AG16" s="33">
        <f>ROUND(AF16*$J16,2)</f>
        <v>0</v>
      </c>
      <c r="AH16" s="33"/>
      <c r="AI16" s="33">
        <f>ROUND(AH16*$J16,2)</f>
        <v>0</v>
      </c>
      <c r="AJ16" s="33"/>
      <c r="AK16" s="33">
        <f>ROUND(AJ16*$J16,2)</f>
        <v>0</v>
      </c>
      <c r="AL16" s="33"/>
      <c r="AM16" s="33">
        <f>ROUND(AL16*$J16,2)</f>
        <v>0</v>
      </c>
      <c r="AN16" s="74">
        <f t="shared" ref="AN16:AN80" si="4">SUMIF($L$10:$AM$10,"QUANTIDADE",L16:AM16)</f>
        <v>0</v>
      </c>
      <c r="AO16" s="34">
        <f t="shared" ref="AO16:AO79" si="5">SUMIF($L$10:$AM$10,"VALOR MEDIDO",L16:AM16)</f>
        <v>0</v>
      </c>
      <c r="AP16" s="34">
        <f t="shared" si="1"/>
        <v>4</v>
      </c>
      <c r="AQ16" s="163">
        <f t="shared" si="2"/>
        <v>183841.56</v>
      </c>
      <c r="AR16" s="100"/>
      <c r="AS16" s="75"/>
      <c r="AT16" s="36">
        <f t="shared" si="0"/>
        <v>0</v>
      </c>
      <c r="AU16" s="37" t="str">
        <f t="shared" ref="AU16:AU79" si="6">IF(AT16&lt;&gt;0,"MEDIDO","NÃO MEDIDO")</f>
        <v>NÃO MEDIDO</v>
      </c>
      <c r="AV16" s="38"/>
      <c r="AW16" s="41"/>
    </row>
    <row r="17" spans="1:49" s="2" customFormat="1" ht="30" customHeight="1" x14ac:dyDescent="0.2">
      <c r="A17" s="2" t="s">
        <v>134</v>
      </c>
      <c r="C17" s="78" t="s">
        <v>217</v>
      </c>
      <c r="D17" s="29" t="s">
        <v>220</v>
      </c>
      <c r="E17" s="30" t="s">
        <v>43</v>
      </c>
      <c r="F17" s="66">
        <v>4</v>
      </c>
      <c r="G17" s="67"/>
      <c r="H17" s="68"/>
      <c r="I17" s="66">
        <f t="shared" ref="I17:I75" si="7">F17+G17+H17</f>
        <v>4</v>
      </c>
      <c r="J17" s="31">
        <v>15123.66</v>
      </c>
      <c r="K17" s="32">
        <f t="shared" ref="K17:K75" si="8">ROUND(($F17*$J17),2)+ROUND(($G17*$J17),2)+ROUND(($H17*$J17),2)</f>
        <v>60494.64</v>
      </c>
      <c r="L17" s="73"/>
      <c r="M17" s="33">
        <f t="shared" si="3"/>
        <v>0</v>
      </c>
      <c r="N17" s="73"/>
      <c r="O17" s="33">
        <f t="shared" ref="O17:O79" si="9">ROUND(N17*$J17,2)</f>
        <v>0</v>
      </c>
      <c r="P17" s="73"/>
      <c r="Q17" s="33">
        <f t="shared" ref="Q17:Q80" si="10">ROUND(P17*$J17,2)</f>
        <v>0</v>
      </c>
      <c r="R17" s="73"/>
      <c r="S17" s="33">
        <f t="shared" ref="S17:S80" si="11">ROUND(R17*$J17,2)</f>
        <v>0</v>
      </c>
      <c r="T17" s="73"/>
      <c r="U17" s="33">
        <f t="shared" ref="U17:U80" si="12">ROUND(T17*$J17,2)</f>
        <v>0</v>
      </c>
      <c r="V17" s="73"/>
      <c r="W17" s="33">
        <f t="shared" ref="W17:W80" si="13">ROUND(V17*$J17,2)</f>
        <v>0</v>
      </c>
      <c r="X17" s="73"/>
      <c r="Y17" s="33">
        <f t="shared" ref="Y17:Y80" si="14">ROUND(X17*$J17,2)</f>
        <v>0</v>
      </c>
      <c r="Z17" s="33"/>
      <c r="AA17" s="33">
        <f t="shared" ref="AA17:AA80" si="15">ROUND(Z17*$J17,2)</f>
        <v>0</v>
      </c>
      <c r="AB17" s="33"/>
      <c r="AC17" s="33">
        <f t="shared" ref="AC17:AC80" si="16">ROUND(AB17*$J17,2)</f>
        <v>0</v>
      </c>
      <c r="AD17" s="33"/>
      <c r="AE17" s="33">
        <f t="shared" ref="AE17:AE80" si="17">ROUND(AD17*$J17,2)</f>
        <v>0</v>
      </c>
      <c r="AF17" s="33"/>
      <c r="AG17" s="33">
        <f t="shared" ref="AG17:AG80" si="18">ROUND(AF17*$J17,2)</f>
        <v>0</v>
      </c>
      <c r="AH17" s="33"/>
      <c r="AI17" s="33">
        <f t="shared" ref="AI17:AI80" si="19">ROUND(AH17*$J17,2)</f>
        <v>0</v>
      </c>
      <c r="AJ17" s="33"/>
      <c r="AK17" s="33">
        <f t="shared" ref="AK17:AK80" si="20">ROUND(AJ17*$J17,2)</f>
        <v>0</v>
      </c>
      <c r="AL17" s="33"/>
      <c r="AM17" s="33">
        <f t="shared" ref="AM17:AM80" si="21">ROUND(AL17*$J17,2)</f>
        <v>0</v>
      </c>
      <c r="AN17" s="74">
        <f t="shared" si="4"/>
        <v>0</v>
      </c>
      <c r="AO17" s="34">
        <f t="shared" si="5"/>
        <v>0</v>
      </c>
      <c r="AP17" s="34">
        <f t="shared" si="1"/>
        <v>4</v>
      </c>
      <c r="AQ17" s="163">
        <f t="shared" si="2"/>
        <v>60494.64</v>
      </c>
      <c r="AR17" s="100"/>
      <c r="AS17" s="35"/>
      <c r="AT17" s="36">
        <f t="shared" si="0"/>
        <v>0</v>
      </c>
      <c r="AU17" s="37" t="str">
        <f t="shared" si="6"/>
        <v>NÃO MEDIDO</v>
      </c>
      <c r="AV17" s="38"/>
      <c r="AW17" s="39"/>
    </row>
    <row r="18" spans="1:49" s="2" customFormat="1" ht="30" customHeight="1" x14ac:dyDescent="0.2">
      <c r="A18" s="2" t="s">
        <v>134</v>
      </c>
      <c r="C18" s="78" t="s">
        <v>44</v>
      </c>
      <c r="D18" s="29" t="s">
        <v>221</v>
      </c>
      <c r="E18" s="30" t="s">
        <v>43</v>
      </c>
      <c r="F18" s="66">
        <v>4</v>
      </c>
      <c r="G18" s="67"/>
      <c r="H18" s="68"/>
      <c r="I18" s="66">
        <f t="shared" si="7"/>
        <v>4</v>
      </c>
      <c r="J18" s="31">
        <v>2177.16</v>
      </c>
      <c r="K18" s="32">
        <f t="shared" si="8"/>
        <v>8708.64</v>
      </c>
      <c r="L18" s="73"/>
      <c r="M18" s="33">
        <f t="shared" si="3"/>
        <v>0</v>
      </c>
      <c r="N18" s="73"/>
      <c r="O18" s="33">
        <f t="shared" si="9"/>
        <v>0</v>
      </c>
      <c r="P18" s="73"/>
      <c r="Q18" s="33">
        <f t="shared" si="10"/>
        <v>0</v>
      </c>
      <c r="R18" s="73"/>
      <c r="S18" s="33">
        <f t="shared" si="11"/>
        <v>0</v>
      </c>
      <c r="T18" s="73"/>
      <c r="U18" s="33">
        <f t="shared" si="12"/>
        <v>0</v>
      </c>
      <c r="V18" s="73"/>
      <c r="W18" s="33">
        <f t="shared" si="13"/>
        <v>0</v>
      </c>
      <c r="X18" s="73"/>
      <c r="Y18" s="33">
        <f t="shared" si="14"/>
        <v>0</v>
      </c>
      <c r="Z18" s="33"/>
      <c r="AA18" s="33">
        <f t="shared" si="15"/>
        <v>0</v>
      </c>
      <c r="AB18" s="33"/>
      <c r="AC18" s="33">
        <f t="shared" si="16"/>
        <v>0</v>
      </c>
      <c r="AD18" s="33"/>
      <c r="AE18" s="33">
        <f t="shared" si="17"/>
        <v>0</v>
      </c>
      <c r="AF18" s="33"/>
      <c r="AG18" s="33">
        <f t="shared" si="18"/>
        <v>0</v>
      </c>
      <c r="AH18" s="33"/>
      <c r="AI18" s="33">
        <f t="shared" si="19"/>
        <v>0</v>
      </c>
      <c r="AJ18" s="33"/>
      <c r="AK18" s="33">
        <f t="shared" si="20"/>
        <v>0</v>
      </c>
      <c r="AL18" s="33"/>
      <c r="AM18" s="33">
        <f t="shared" si="21"/>
        <v>0</v>
      </c>
      <c r="AN18" s="74">
        <f t="shared" si="4"/>
        <v>0</v>
      </c>
      <c r="AO18" s="34">
        <f t="shared" si="5"/>
        <v>0</v>
      </c>
      <c r="AP18" s="34">
        <f t="shared" si="1"/>
        <v>4</v>
      </c>
      <c r="AQ18" s="163">
        <f t="shared" si="2"/>
        <v>8708.64</v>
      </c>
      <c r="AR18" s="100"/>
      <c r="AS18" s="35"/>
      <c r="AT18" s="36">
        <f t="shared" si="0"/>
        <v>0</v>
      </c>
      <c r="AU18" s="37" t="str">
        <f t="shared" si="6"/>
        <v>NÃO MEDIDO</v>
      </c>
      <c r="AV18" s="38"/>
      <c r="AW18" s="39"/>
    </row>
    <row r="19" spans="1:49" s="2" customFormat="1" ht="30" customHeight="1" x14ac:dyDescent="0.2">
      <c r="A19" s="2" t="s">
        <v>134</v>
      </c>
      <c r="C19" s="78" t="s">
        <v>218</v>
      </c>
      <c r="D19" s="29" t="s">
        <v>45</v>
      </c>
      <c r="E19" s="30" t="s">
        <v>43</v>
      </c>
      <c r="F19" s="66">
        <v>4</v>
      </c>
      <c r="G19" s="67"/>
      <c r="H19" s="68"/>
      <c r="I19" s="66">
        <f t="shared" si="7"/>
        <v>4</v>
      </c>
      <c r="J19" s="31">
        <v>6304.31</v>
      </c>
      <c r="K19" s="32">
        <f t="shared" si="8"/>
        <v>25217.24</v>
      </c>
      <c r="L19" s="73"/>
      <c r="M19" s="33">
        <f t="shared" si="3"/>
        <v>0</v>
      </c>
      <c r="N19" s="73"/>
      <c r="O19" s="33">
        <f t="shared" si="9"/>
        <v>0</v>
      </c>
      <c r="P19" s="73"/>
      <c r="Q19" s="33">
        <f t="shared" si="10"/>
        <v>0</v>
      </c>
      <c r="R19" s="73"/>
      <c r="S19" s="33">
        <f t="shared" si="11"/>
        <v>0</v>
      </c>
      <c r="T19" s="73"/>
      <c r="U19" s="33">
        <f t="shared" si="12"/>
        <v>0</v>
      </c>
      <c r="V19" s="73"/>
      <c r="W19" s="33">
        <f t="shared" si="13"/>
        <v>0</v>
      </c>
      <c r="X19" s="73"/>
      <c r="Y19" s="33">
        <f t="shared" si="14"/>
        <v>0</v>
      </c>
      <c r="Z19" s="33"/>
      <c r="AA19" s="33">
        <f t="shared" si="15"/>
        <v>0</v>
      </c>
      <c r="AB19" s="33"/>
      <c r="AC19" s="33">
        <f t="shared" si="16"/>
        <v>0</v>
      </c>
      <c r="AD19" s="33"/>
      <c r="AE19" s="33">
        <f t="shared" si="17"/>
        <v>0</v>
      </c>
      <c r="AF19" s="33"/>
      <c r="AG19" s="33">
        <f t="shared" si="18"/>
        <v>0</v>
      </c>
      <c r="AH19" s="33"/>
      <c r="AI19" s="33">
        <f t="shared" si="19"/>
        <v>0</v>
      </c>
      <c r="AJ19" s="33"/>
      <c r="AK19" s="33">
        <f t="shared" si="20"/>
        <v>0</v>
      </c>
      <c r="AL19" s="33"/>
      <c r="AM19" s="33">
        <f t="shared" si="21"/>
        <v>0</v>
      </c>
      <c r="AN19" s="74">
        <f t="shared" si="4"/>
        <v>0</v>
      </c>
      <c r="AO19" s="34">
        <f t="shared" si="5"/>
        <v>0</v>
      </c>
      <c r="AP19" s="34">
        <f t="shared" si="1"/>
        <v>4</v>
      </c>
      <c r="AQ19" s="163">
        <f t="shared" si="2"/>
        <v>25217.24</v>
      </c>
      <c r="AR19" s="100"/>
      <c r="AS19" s="35"/>
      <c r="AT19" s="36">
        <f t="shared" si="0"/>
        <v>0</v>
      </c>
      <c r="AU19" s="37" t="str">
        <f t="shared" si="6"/>
        <v>NÃO MEDIDO</v>
      </c>
      <c r="AV19" s="38"/>
      <c r="AW19" s="39"/>
    </row>
    <row r="20" spans="1:49" s="2" customFormat="1" ht="30" customHeight="1" x14ac:dyDescent="0.2">
      <c r="A20" s="1" t="s">
        <v>135</v>
      </c>
      <c r="B20" s="1"/>
      <c r="C20" s="99">
        <v>500</v>
      </c>
      <c r="D20" s="29" t="s">
        <v>222</v>
      </c>
      <c r="E20" s="30"/>
      <c r="F20" s="66"/>
      <c r="G20" s="67"/>
      <c r="H20" s="68"/>
      <c r="I20" s="66">
        <f t="shared" si="7"/>
        <v>0</v>
      </c>
      <c r="J20" s="31"/>
      <c r="K20" s="32">
        <f t="shared" si="8"/>
        <v>0</v>
      </c>
      <c r="L20" s="33"/>
      <c r="M20" s="33">
        <f t="shared" si="3"/>
        <v>0</v>
      </c>
      <c r="N20" s="33"/>
      <c r="O20" s="33">
        <f t="shared" si="9"/>
        <v>0</v>
      </c>
      <c r="P20" s="33"/>
      <c r="Q20" s="33">
        <f t="shared" si="10"/>
        <v>0</v>
      </c>
      <c r="R20" s="33"/>
      <c r="S20" s="33">
        <f t="shared" si="11"/>
        <v>0</v>
      </c>
      <c r="T20" s="33"/>
      <c r="U20" s="33">
        <f t="shared" si="12"/>
        <v>0</v>
      </c>
      <c r="V20" s="33"/>
      <c r="W20" s="33">
        <f t="shared" si="13"/>
        <v>0</v>
      </c>
      <c r="X20" s="33"/>
      <c r="Y20" s="33">
        <f t="shared" si="14"/>
        <v>0</v>
      </c>
      <c r="Z20" s="33"/>
      <c r="AA20" s="33">
        <f t="shared" si="15"/>
        <v>0</v>
      </c>
      <c r="AB20" s="33"/>
      <c r="AC20" s="33">
        <f t="shared" si="16"/>
        <v>0</v>
      </c>
      <c r="AD20" s="33"/>
      <c r="AE20" s="33">
        <f t="shared" si="17"/>
        <v>0</v>
      </c>
      <c r="AF20" s="33"/>
      <c r="AG20" s="33">
        <f t="shared" si="18"/>
        <v>0</v>
      </c>
      <c r="AH20" s="33"/>
      <c r="AI20" s="33">
        <f t="shared" si="19"/>
        <v>0</v>
      </c>
      <c r="AJ20" s="33"/>
      <c r="AK20" s="33">
        <f t="shared" si="20"/>
        <v>0</v>
      </c>
      <c r="AL20" s="33"/>
      <c r="AM20" s="33">
        <f t="shared" si="21"/>
        <v>0</v>
      </c>
      <c r="AN20" s="34">
        <f t="shared" si="4"/>
        <v>0</v>
      </c>
      <c r="AO20" s="34">
        <f t="shared" si="5"/>
        <v>0</v>
      </c>
      <c r="AP20" s="34">
        <f t="shared" si="1"/>
        <v>0</v>
      </c>
      <c r="AQ20" s="163">
        <f t="shared" si="2"/>
        <v>0</v>
      </c>
      <c r="AR20" s="100"/>
      <c r="AS20" s="35"/>
      <c r="AT20" s="36">
        <f t="shared" si="0"/>
        <v>0</v>
      </c>
      <c r="AU20" s="37" t="str">
        <f>IF(COUNTIF(AU21,"MEDIDO")&lt;&gt;0,"MEDIDO","NÃO MEDIDO")</f>
        <v>NÃO MEDIDO</v>
      </c>
      <c r="AV20" s="38"/>
      <c r="AW20" s="39"/>
    </row>
    <row r="21" spans="1:49" s="2" customFormat="1" ht="36.75" customHeight="1" x14ac:dyDescent="0.2">
      <c r="A21" s="2" t="s">
        <v>134</v>
      </c>
      <c r="C21" s="78" t="s">
        <v>223</v>
      </c>
      <c r="D21" s="29" t="s">
        <v>224</v>
      </c>
      <c r="E21" s="30" t="s">
        <v>57</v>
      </c>
      <c r="F21" s="66">
        <v>2</v>
      </c>
      <c r="G21" s="67"/>
      <c r="H21" s="68"/>
      <c r="I21" s="66">
        <f t="shared" si="7"/>
        <v>2</v>
      </c>
      <c r="J21" s="31">
        <v>339.28</v>
      </c>
      <c r="K21" s="32">
        <f t="shared" si="8"/>
        <v>678.56</v>
      </c>
      <c r="L21" s="33"/>
      <c r="M21" s="33">
        <f t="shared" si="3"/>
        <v>0</v>
      </c>
      <c r="N21" s="33"/>
      <c r="O21" s="33">
        <f t="shared" si="9"/>
        <v>0</v>
      </c>
      <c r="P21" s="33"/>
      <c r="Q21" s="33">
        <f t="shared" si="10"/>
        <v>0</v>
      </c>
      <c r="R21" s="33"/>
      <c r="S21" s="33">
        <f t="shared" si="11"/>
        <v>0</v>
      </c>
      <c r="T21" s="33"/>
      <c r="U21" s="33">
        <f t="shared" si="12"/>
        <v>0</v>
      </c>
      <c r="V21" s="33"/>
      <c r="W21" s="33">
        <f t="shared" si="13"/>
        <v>0</v>
      </c>
      <c r="X21" s="33"/>
      <c r="Y21" s="33">
        <f t="shared" si="14"/>
        <v>0</v>
      </c>
      <c r="Z21" s="33"/>
      <c r="AA21" s="33">
        <f t="shared" si="15"/>
        <v>0</v>
      </c>
      <c r="AB21" s="33"/>
      <c r="AC21" s="33">
        <f t="shared" si="16"/>
        <v>0</v>
      </c>
      <c r="AD21" s="33"/>
      <c r="AE21" s="33">
        <f t="shared" si="17"/>
        <v>0</v>
      </c>
      <c r="AF21" s="33"/>
      <c r="AG21" s="33">
        <f t="shared" si="18"/>
        <v>0</v>
      </c>
      <c r="AH21" s="33"/>
      <c r="AI21" s="33">
        <f t="shared" si="19"/>
        <v>0</v>
      </c>
      <c r="AJ21" s="33"/>
      <c r="AK21" s="33">
        <f t="shared" si="20"/>
        <v>0</v>
      </c>
      <c r="AL21" s="33"/>
      <c r="AM21" s="33">
        <f t="shared" si="21"/>
        <v>0</v>
      </c>
      <c r="AN21" s="34">
        <f t="shared" si="4"/>
        <v>0</v>
      </c>
      <c r="AO21" s="34">
        <f t="shared" si="5"/>
        <v>0</v>
      </c>
      <c r="AP21" s="34">
        <f t="shared" si="1"/>
        <v>2</v>
      </c>
      <c r="AQ21" s="163">
        <f t="shared" si="2"/>
        <v>678.56</v>
      </c>
      <c r="AR21" s="100"/>
      <c r="AS21" s="35"/>
      <c r="AT21" s="36">
        <f t="shared" si="0"/>
        <v>0</v>
      </c>
      <c r="AU21" s="37" t="str">
        <f t="shared" si="6"/>
        <v>NÃO MEDIDO</v>
      </c>
      <c r="AV21" s="38"/>
      <c r="AW21" s="39"/>
    </row>
    <row r="22" spans="1:49" s="2" customFormat="1" ht="30" customHeight="1" x14ac:dyDescent="0.2">
      <c r="A22" s="2" t="s">
        <v>135</v>
      </c>
      <c r="C22" s="99">
        <v>600</v>
      </c>
      <c r="D22" s="29" t="s">
        <v>215</v>
      </c>
      <c r="E22" s="30"/>
      <c r="F22" s="66"/>
      <c r="G22" s="67"/>
      <c r="H22" s="68"/>
      <c r="I22" s="66">
        <v>0</v>
      </c>
      <c r="J22" s="31"/>
      <c r="K22" s="32">
        <v>0</v>
      </c>
      <c r="L22" s="33"/>
      <c r="M22" s="33">
        <f t="shared" si="3"/>
        <v>0</v>
      </c>
      <c r="N22" s="33"/>
      <c r="O22" s="33">
        <f t="shared" si="9"/>
        <v>0</v>
      </c>
      <c r="P22" s="33"/>
      <c r="Q22" s="33">
        <f t="shared" si="10"/>
        <v>0</v>
      </c>
      <c r="R22" s="33"/>
      <c r="S22" s="33">
        <f t="shared" si="11"/>
        <v>0</v>
      </c>
      <c r="T22" s="33"/>
      <c r="U22" s="33">
        <f t="shared" si="12"/>
        <v>0</v>
      </c>
      <c r="V22" s="33"/>
      <c r="W22" s="33">
        <f t="shared" si="13"/>
        <v>0</v>
      </c>
      <c r="X22" s="33"/>
      <c r="Y22" s="33">
        <f t="shared" si="14"/>
        <v>0</v>
      </c>
      <c r="Z22" s="33"/>
      <c r="AA22" s="33">
        <f t="shared" si="15"/>
        <v>0</v>
      </c>
      <c r="AB22" s="33"/>
      <c r="AC22" s="33">
        <f t="shared" si="16"/>
        <v>0</v>
      </c>
      <c r="AD22" s="33"/>
      <c r="AE22" s="33">
        <f t="shared" si="17"/>
        <v>0</v>
      </c>
      <c r="AF22" s="33"/>
      <c r="AG22" s="33">
        <f t="shared" si="18"/>
        <v>0</v>
      </c>
      <c r="AH22" s="33"/>
      <c r="AI22" s="33">
        <f t="shared" si="19"/>
        <v>0</v>
      </c>
      <c r="AJ22" s="33"/>
      <c r="AK22" s="33">
        <f t="shared" si="20"/>
        <v>0</v>
      </c>
      <c r="AL22" s="33"/>
      <c r="AM22" s="33">
        <f t="shared" si="21"/>
        <v>0</v>
      </c>
      <c r="AN22" s="34">
        <f t="shared" si="4"/>
        <v>0</v>
      </c>
      <c r="AO22" s="34">
        <f t="shared" si="5"/>
        <v>0</v>
      </c>
      <c r="AP22" s="34">
        <f t="shared" si="1"/>
        <v>0</v>
      </c>
      <c r="AQ22" s="163">
        <f t="shared" si="2"/>
        <v>0</v>
      </c>
      <c r="AR22" s="100"/>
      <c r="AS22" s="35"/>
      <c r="AT22" s="36">
        <f t="shared" si="0"/>
        <v>0</v>
      </c>
      <c r="AU22" s="37" t="str">
        <f>IF(COUNTIF(AU23:AU24,"MEDIDO")&lt;&gt;0,"MEDIDO","NÃO MEDIDO")</f>
        <v>NÃO MEDIDO</v>
      </c>
      <c r="AV22" s="38"/>
      <c r="AW22" s="39"/>
    </row>
    <row r="23" spans="1:49" s="2" customFormat="1" ht="48" customHeight="1" x14ac:dyDescent="0.2">
      <c r="A23" s="2" t="s">
        <v>134</v>
      </c>
      <c r="C23" s="78" t="s">
        <v>46</v>
      </c>
      <c r="D23" s="29" t="s">
        <v>47</v>
      </c>
      <c r="E23" s="30" t="s">
        <v>43</v>
      </c>
      <c r="F23" s="66">
        <v>4</v>
      </c>
      <c r="G23" s="67"/>
      <c r="H23" s="68"/>
      <c r="I23" s="66">
        <f t="shared" si="7"/>
        <v>4</v>
      </c>
      <c r="J23" s="31">
        <v>3299.93</v>
      </c>
      <c r="K23" s="32">
        <f t="shared" si="8"/>
        <v>13199.72</v>
      </c>
      <c r="L23" s="33"/>
      <c r="M23" s="33">
        <f t="shared" si="3"/>
        <v>0</v>
      </c>
      <c r="N23" s="33"/>
      <c r="O23" s="33">
        <f t="shared" si="9"/>
        <v>0</v>
      </c>
      <c r="P23" s="33"/>
      <c r="Q23" s="33">
        <f t="shared" si="10"/>
        <v>0</v>
      </c>
      <c r="R23" s="33"/>
      <c r="S23" s="33">
        <f t="shared" si="11"/>
        <v>0</v>
      </c>
      <c r="T23" s="33"/>
      <c r="U23" s="33">
        <f t="shared" si="12"/>
        <v>0</v>
      </c>
      <c r="V23" s="33"/>
      <c r="W23" s="33">
        <f t="shared" si="13"/>
        <v>0</v>
      </c>
      <c r="X23" s="33"/>
      <c r="Y23" s="33">
        <f t="shared" si="14"/>
        <v>0</v>
      </c>
      <c r="Z23" s="33"/>
      <c r="AA23" s="33">
        <f t="shared" si="15"/>
        <v>0</v>
      </c>
      <c r="AB23" s="33"/>
      <c r="AC23" s="33">
        <f t="shared" si="16"/>
        <v>0</v>
      </c>
      <c r="AD23" s="33"/>
      <c r="AE23" s="33">
        <f t="shared" si="17"/>
        <v>0</v>
      </c>
      <c r="AF23" s="33"/>
      <c r="AG23" s="33">
        <f t="shared" si="18"/>
        <v>0</v>
      </c>
      <c r="AH23" s="33"/>
      <c r="AI23" s="33">
        <f t="shared" si="19"/>
        <v>0</v>
      </c>
      <c r="AJ23" s="33"/>
      <c r="AK23" s="33">
        <f t="shared" si="20"/>
        <v>0</v>
      </c>
      <c r="AL23" s="33"/>
      <c r="AM23" s="33">
        <f t="shared" si="21"/>
        <v>0</v>
      </c>
      <c r="AN23" s="34">
        <f t="shared" si="4"/>
        <v>0</v>
      </c>
      <c r="AO23" s="34">
        <f t="shared" si="5"/>
        <v>0</v>
      </c>
      <c r="AP23" s="34">
        <f t="shared" si="1"/>
        <v>4</v>
      </c>
      <c r="AQ23" s="163">
        <f t="shared" si="2"/>
        <v>13199.72</v>
      </c>
      <c r="AR23" s="100"/>
      <c r="AS23" s="35"/>
      <c r="AT23" s="36">
        <f t="shared" si="0"/>
        <v>0</v>
      </c>
      <c r="AU23" s="37" t="str">
        <f t="shared" si="6"/>
        <v>NÃO MEDIDO</v>
      </c>
      <c r="AV23" s="38"/>
      <c r="AW23" s="39"/>
    </row>
    <row r="24" spans="1:49" s="2" customFormat="1" ht="36" customHeight="1" x14ac:dyDescent="0.2">
      <c r="A24" s="1" t="s">
        <v>134</v>
      </c>
      <c r="B24" s="1"/>
      <c r="C24" s="78" t="s">
        <v>136</v>
      </c>
      <c r="D24" s="29" t="s">
        <v>48</v>
      </c>
      <c r="E24" s="30" t="s">
        <v>49</v>
      </c>
      <c r="F24" s="66">
        <v>5</v>
      </c>
      <c r="G24" s="67"/>
      <c r="H24" s="68"/>
      <c r="I24" s="66">
        <f t="shared" si="7"/>
        <v>5</v>
      </c>
      <c r="J24" s="31">
        <v>705.38</v>
      </c>
      <c r="K24" s="32">
        <f t="shared" si="8"/>
        <v>3526.9</v>
      </c>
      <c r="L24" s="33"/>
      <c r="M24" s="33">
        <f t="shared" si="3"/>
        <v>0</v>
      </c>
      <c r="N24" s="33"/>
      <c r="O24" s="33">
        <f t="shared" si="9"/>
        <v>0</v>
      </c>
      <c r="P24" s="33"/>
      <c r="Q24" s="33">
        <f t="shared" si="10"/>
        <v>0</v>
      </c>
      <c r="R24" s="33"/>
      <c r="S24" s="33">
        <f t="shared" si="11"/>
        <v>0</v>
      </c>
      <c r="T24" s="33"/>
      <c r="U24" s="33">
        <f t="shared" si="12"/>
        <v>0</v>
      </c>
      <c r="V24" s="33"/>
      <c r="W24" s="33">
        <f t="shared" si="13"/>
        <v>0</v>
      </c>
      <c r="X24" s="33"/>
      <c r="Y24" s="33">
        <f t="shared" si="14"/>
        <v>0</v>
      </c>
      <c r="Z24" s="33"/>
      <c r="AA24" s="33">
        <f t="shared" si="15"/>
        <v>0</v>
      </c>
      <c r="AB24" s="33"/>
      <c r="AC24" s="33">
        <f t="shared" si="16"/>
        <v>0</v>
      </c>
      <c r="AD24" s="33"/>
      <c r="AE24" s="33">
        <f t="shared" si="17"/>
        <v>0</v>
      </c>
      <c r="AF24" s="33"/>
      <c r="AG24" s="33">
        <f t="shared" si="18"/>
        <v>0</v>
      </c>
      <c r="AH24" s="33"/>
      <c r="AI24" s="33">
        <f t="shared" si="19"/>
        <v>0</v>
      </c>
      <c r="AJ24" s="33"/>
      <c r="AK24" s="33">
        <f t="shared" si="20"/>
        <v>0</v>
      </c>
      <c r="AL24" s="33"/>
      <c r="AM24" s="33">
        <f t="shared" si="21"/>
        <v>0</v>
      </c>
      <c r="AN24" s="34">
        <f t="shared" si="4"/>
        <v>0</v>
      </c>
      <c r="AO24" s="34">
        <f t="shared" si="5"/>
        <v>0</v>
      </c>
      <c r="AP24" s="34">
        <f t="shared" si="1"/>
        <v>5</v>
      </c>
      <c r="AQ24" s="163">
        <f t="shared" si="2"/>
        <v>3526.9</v>
      </c>
      <c r="AR24" s="100"/>
      <c r="AS24" s="35"/>
      <c r="AT24" s="36">
        <f t="shared" si="0"/>
        <v>0</v>
      </c>
      <c r="AU24" s="37" t="str">
        <f t="shared" si="6"/>
        <v>NÃO MEDIDO</v>
      </c>
      <c r="AV24" s="38"/>
    </row>
    <row r="25" spans="1:49" s="2" customFormat="1" ht="30" customHeight="1" x14ac:dyDescent="0.2">
      <c r="A25" s="2" t="s">
        <v>135</v>
      </c>
      <c r="C25" s="78">
        <v>1</v>
      </c>
      <c r="D25" s="29" t="s">
        <v>51</v>
      </c>
      <c r="E25" s="30"/>
      <c r="F25" s="66"/>
      <c r="G25" s="67"/>
      <c r="H25" s="68"/>
      <c r="I25" s="66">
        <f t="shared" si="7"/>
        <v>0</v>
      </c>
      <c r="J25" s="31"/>
      <c r="K25" s="32">
        <f t="shared" si="8"/>
        <v>0</v>
      </c>
      <c r="L25" s="33"/>
      <c r="M25" s="33">
        <f t="shared" si="3"/>
        <v>0</v>
      </c>
      <c r="N25" s="33"/>
      <c r="O25" s="33">
        <f t="shared" si="9"/>
        <v>0</v>
      </c>
      <c r="P25" s="33"/>
      <c r="Q25" s="33">
        <f t="shared" si="10"/>
        <v>0</v>
      </c>
      <c r="R25" s="33"/>
      <c r="S25" s="33">
        <f t="shared" si="11"/>
        <v>0</v>
      </c>
      <c r="T25" s="33"/>
      <c r="U25" s="33">
        <f t="shared" si="12"/>
        <v>0</v>
      </c>
      <c r="V25" s="33"/>
      <c r="W25" s="33">
        <f t="shared" si="13"/>
        <v>0</v>
      </c>
      <c r="X25" s="33"/>
      <c r="Y25" s="33">
        <f t="shared" si="14"/>
        <v>0</v>
      </c>
      <c r="Z25" s="33"/>
      <c r="AA25" s="33">
        <f t="shared" si="15"/>
        <v>0</v>
      </c>
      <c r="AB25" s="33"/>
      <c r="AC25" s="33">
        <f t="shared" si="16"/>
        <v>0</v>
      </c>
      <c r="AD25" s="33"/>
      <c r="AE25" s="33">
        <f t="shared" si="17"/>
        <v>0</v>
      </c>
      <c r="AF25" s="33"/>
      <c r="AG25" s="33">
        <f t="shared" si="18"/>
        <v>0</v>
      </c>
      <c r="AH25" s="33"/>
      <c r="AI25" s="33">
        <f t="shared" si="19"/>
        <v>0</v>
      </c>
      <c r="AJ25" s="33"/>
      <c r="AK25" s="33">
        <f t="shared" si="20"/>
        <v>0</v>
      </c>
      <c r="AL25" s="33"/>
      <c r="AM25" s="33">
        <f t="shared" si="21"/>
        <v>0</v>
      </c>
      <c r="AN25" s="34">
        <f t="shared" si="4"/>
        <v>0</v>
      </c>
      <c r="AO25" s="34">
        <f t="shared" si="5"/>
        <v>0</v>
      </c>
      <c r="AP25" s="34">
        <f t="shared" si="1"/>
        <v>0</v>
      </c>
      <c r="AQ25" s="163">
        <f t="shared" si="2"/>
        <v>0</v>
      </c>
      <c r="AR25" s="100"/>
      <c r="AS25" s="35"/>
      <c r="AT25" s="36">
        <f t="shared" si="0"/>
        <v>0</v>
      </c>
      <c r="AU25" s="37" t="str">
        <f t="shared" ref="AU25" si="22">IF(COUNTIF(AU26:AU29,"MEDIDO")&lt;&gt;0,"MEDIDO","NÃO MEDIDO")</f>
        <v>NÃO MEDIDO</v>
      </c>
      <c r="AV25" s="38"/>
    </row>
    <row r="26" spans="1:49" s="2" customFormat="1" ht="30" customHeight="1" x14ac:dyDescent="0.2">
      <c r="A26" s="2" t="s">
        <v>135</v>
      </c>
      <c r="C26" s="78">
        <v>10100</v>
      </c>
      <c r="D26" s="29" t="s">
        <v>52</v>
      </c>
      <c r="E26" s="30"/>
      <c r="F26" s="66"/>
      <c r="G26" s="67"/>
      <c r="H26" s="68"/>
      <c r="I26" s="66">
        <f t="shared" si="7"/>
        <v>0</v>
      </c>
      <c r="J26" s="31"/>
      <c r="K26" s="32">
        <f t="shared" si="8"/>
        <v>0</v>
      </c>
      <c r="L26" s="33"/>
      <c r="M26" s="33">
        <f t="shared" si="3"/>
        <v>0</v>
      </c>
      <c r="N26" s="33"/>
      <c r="O26" s="33">
        <f t="shared" si="9"/>
        <v>0</v>
      </c>
      <c r="P26" s="33"/>
      <c r="Q26" s="33">
        <f t="shared" si="10"/>
        <v>0</v>
      </c>
      <c r="R26" s="33"/>
      <c r="S26" s="33">
        <f t="shared" si="11"/>
        <v>0</v>
      </c>
      <c r="T26" s="33"/>
      <c r="U26" s="33">
        <f t="shared" si="12"/>
        <v>0</v>
      </c>
      <c r="V26" s="33"/>
      <c r="W26" s="33">
        <f t="shared" si="13"/>
        <v>0</v>
      </c>
      <c r="X26" s="33"/>
      <c r="Y26" s="33">
        <f t="shared" si="14"/>
        <v>0</v>
      </c>
      <c r="Z26" s="33"/>
      <c r="AA26" s="33">
        <f t="shared" si="15"/>
        <v>0</v>
      </c>
      <c r="AB26" s="33"/>
      <c r="AC26" s="33">
        <f t="shared" si="16"/>
        <v>0</v>
      </c>
      <c r="AD26" s="33"/>
      <c r="AE26" s="33">
        <f t="shared" si="17"/>
        <v>0</v>
      </c>
      <c r="AF26" s="33"/>
      <c r="AG26" s="33">
        <f t="shared" si="18"/>
        <v>0</v>
      </c>
      <c r="AH26" s="33"/>
      <c r="AI26" s="33">
        <f t="shared" si="19"/>
        <v>0</v>
      </c>
      <c r="AJ26" s="33"/>
      <c r="AK26" s="33">
        <f t="shared" si="20"/>
        <v>0</v>
      </c>
      <c r="AL26" s="33"/>
      <c r="AM26" s="33">
        <f t="shared" si="21"/>
        <v>0</v>
      </c>
      <c r="AN26" s="34">
        <f t="shared" si="4"/>
        <v>0</v>
      </c>
      <c r="AO26" s="34">
        <f t="shared" si="5"/>
        <v>0</v>
      </c>
      <c r="AP26" s="34">
        <f t="shared" si="1"/>
        <v>0</v>
      </c>
      <c r="AQ26" s="163">
        <f t="shared" si="2"/>
        <v>0</v>
      </c>
      <c r="AR26" s="100"/>
      <c r="AS26" s="35"/>
      <c r="AT26" s="36">
        <f t="shared" si="0"/>
        <v>0</v>
      </c>
      <c r="AU26" s="37" t="str">
        <f>IF(COUNTIF(AU27:AU27,"MEDIDO")&lt;&gt;0,"MEDIDO","NÃO MEDIDO")</f>
        <v>NÃO MEDIDO</v>
      </c>
      <c r="AV26" s="38"/>
    </row>
    <row r="27" spans="1:49" s="2" customFormat="1" ht="33" customHeight="1" x14ac:dyDescent="0.2">
      <c r="A27" s="2" t="s">
        <v>134</v>
      </c>
      <c r="C27" s="78" t="s">
        <v>225</v>
      </c>
      <c r="D27" s="29" t="s">
        <v>53</v>
      </c>
      <c r="E27" s="30" t="s">
        <v>54</v>
      </c>
      <c r="F27" s="66">
        <v>213.44</v>
      </c>
      <c r="G27" s="67"/>
      <c r="H27" s="68"/>
      <c r="I27" s="66">
        <f t="shared" si="7"/>
        <v>213.44</v>
      </c>
      <c r="J27" s="31">
        <v>2.46</v>
      </c>
      <c r="K27" s="32">
        <f t="shared" si="8"/>
        <v>525.05999999999995</v>
      </c>
      <c r="L27" s="33"/>
      <c r="M27" s="33">
        <f t="shared" si="3"/>
        <v>0</v>
      </c>
      <c r="N27" s="33"/>
      <c r="O27" s="33">
        <f t="shared" si="9"/>
        <v>0</v>
      </c>
      <c r="P27" s="33"/>
      <c r="Q27" s="33">
        <f t="shared" si="10"/>
        <v>0</v>
      </c>
      <c r="R27" s="33"/>
      <c r="S27" s="33">
        <f t="shared" si="11"/>
        <v>0</v>
      </c>
      <c r="T27" s="33"/>
      <c r="U27" s="33">
        <f t="shared" si="12"/>
        <v>0</v>
      </c>
      <c r="V27" s="33"/>
      <c r="W27" s="33">
        <f t="shared" si="13"/>
        <v>0</v>
      </c>
      <c r="X27" s="33"/>
      <c r="Y27" s="33">
        <f t="shared" si="14"/>
        <v>0</v>
      </c>
      <c r="Z27" s="33"/>
      <c r="AA27" s="33">
        <f t="shared" si="15"/>
        <v>0</v>
      </c>
      <c r="AB27" s="33"/>
      <c r="AC27" s="33">
        <f t="shared" si="16"/>
        <v>0</v>
      </c>
      <c r="AD27" s="33"/>
      <c r="AE27" s="33">
        <f t="shared" si="17"/>
        <v>0</v>
      </c>
      <c r="AF27" s="33"/>
      <c r="AG27" s="33">
        <f t="shared" si="18"/>
        <v>0</v>
      </c>
      <c r="AH27" s="33"/>
      <c r="AI27" s="33">
        <f t="shared" si="19"/>
        <v>0</v>
      </c>
      <c r="AJ27" s="33"/>
      <c r="AK27" s="33">
        <f t="shared" si="20"/>
        <v>0</v>
      </c>
      <c r="AL27" s="33"/>
      <c r="AM27" s="33">
        <f t="shared" si="21"/>
        <v>0</v>
      </c>
      <c r="AN27" s="34">
        <f t="shared" si="4"/>
        <v>0</v>
      </c>
      <c r="AO27" s="34">
        <f t="shared" si="5"/>
        <v>0</v>
      </c>
      <c r="AP27" s="34">
        <f t="shared" si="1"/>
        <v>213.44</v>
      </c>
      <c r="AQ27" s="163">
        <f t="shared" si="2"/>
        <v>525.05999999999995</v>
      </c>
      <c r="AR27" s="100"/>
      <c r="AS27" s="35"/>
      <c r="AT27" s="36">
        <f t="shared" si="0"/>
        <v>0</v>
      </c>
      <c r="AU27" s="37" t="str">
        <f t="shared" si="6"/>
        <v>NÃO MEDIDO</v>
      </c>
      <c r="AV27" s="38"/>
    </row>
    <row r="28" spans="1:49" s="2" customFormat="1" ht="41.25" customHeight="1" x14ac:dyDescent="0.2">
      <c r="A28" s="1" t="s">
        <v>135</v>
      </c>
      <c r="B28" s="1"/>
      <c r="C28" s="78">
        <v>10400</v>
      </c>
      <c r="D28" s="29" t="s">
        <v>55</v>
      </c>
      <c r="E28" s="30"/>
      <c r="F28" s="66"/>
      <c r="G28" s="67"/>
      <c r="H28" s="68"/>
      <c r="I28" s="66">
        <f t="shared" si="7"/>
        <v>0</v>
      </c>
      <c r="J28" s="31"/>
      <c r="K28" s="32">
        <f t="shared" si="8"/>
        <v>0</v>
      </c>
      <c r="L28" s="33"/>
      <c r="M28" s="33">
        <f t="shared" si="3"/>
        <v>0</v>
      </c>
      <c r="N28" s="33"/>
      <c r="O28" s="33">
        <f t="shared" si="9"/>
        <v>0</v>
      </c>
      <c r="P28" s="33"/>
      <c r="Q28" s="33">
        <f t="shared" si="10"/>
        <v>0</v>
      </c>
      <c r="R28" s="33"/>
      <c r="S28" s="33">
        <f t="shared" si="11"/>
        <v>0</v>
      </c>
      <c r="T28" s="33"/>
      <c r="U28" s="33">
        <f t="shared" si="12"/>
        <v>0</v>
      </c>
      <c r="V28" s="33"/>
      <c r="W28" s="33">
        <f t="shared" si="13"/>
        <v>0</v>
      </c>
      <c r="X28" s="33"/>
      <c r="Y28" s="33">
        <f t="shared" si="14"/>
        <v>0</v>
      </c>
      <c r="Z28" s="33"/>
      <c r="AA28" s="33">
        <f t="shared" si="15"/>
        <v>0</v>
      </c>
      <c r="AB28" s="33"/>
      <c r="AC28" s="33">
        <f t="shared" si="16"/>
        <v>0</v>
      </c>
      <c r="AD28" s="33"/>
      <c r="AE28" s="33">
        <f t="shared" si="17"/>
        <v>0</v>
      </c>
      <c r="AF28" s="33"/>
      <c r="AG28" s="33">
        <f t="shared" si="18"/>
        <v>0</v>
      </c>
      <c r="AH28" s="33"/>
      <c r="AI28" s="33">
        <f t="shared" si="19"/>
        <v>0</v>
      </c>
      <c r="AJ28" s="33"/>
      <c r="AK28" s="33">
        <f t="shared" si="20"/>
        <v>0</v>
      </c>
      <c r="AL28" s="33"/>
      <c r="AM28" s="33">
        <f t="shared" si="21"/>
        <v>0</v>
      </c>
      <c r="AN28" s="34">
        <f t="shared" si="4"/>
        <v>0</v>
      </c>
      <c r="AO28" s="34">
        <f t="shared" si="5"/>
        <v>0</v>
      </c>
      <c r="AP28" s="34">
        <f t="shared" si="1"/>
        <v>0</v>
      </c>
      <c r="AQ28" s="163">
        <f t="shared" si="2"/>
        <v>0</v>
      </c>
      <c r="AR28" s="100"/>
      <c r="AS28" s="35"/>
      <c r="AT28" s="36">
        <f t="shared" si="0"/>
        <v>0</v>
      </c>
      <c r="AU28" s="37" t="str">
        <f>IF(COUNTIF(AU29:AU29,"MEDIDO")&lt;&gt;0,"MEDIDO","NÃO MEDIDO")</f>
        <v>NÃO MEDIDO</v>
      </c>
      <c r="AV28" s="38"/>
      <c r="AW28" s="39"/>
    </row>
    <row r="29" spans="1:49" s="2" customFormat="1" ht="36.75" customHeight="1" x14ac:dyDescent="0.2">
      <c r="A29" s="1" t="s">
        <v>134</v>
      </c>
      <c r="B29" s="1"/>
      <c r="C29" s="78" t="s">
        <v>226</v>
      </c>
      <c r="D29" s="29" t="s">
        <v>137</v>
      </c>
      <c r="E29" s="30" t="s">
        <v>54</v>
      </c>
      <c r="F29" s="66">
        <v>213.44</v>
      </c>
      <c r="G29" s="67"/>
      <c r="H29" s="68"/>
      <c r="I29" s="66">
        <f t="shared" si="7"/>
        <v>213.44</v>
      </c>
      <c r="J29" s="31">
        <v>1.9</v>
      </c>
      <c r="K29" s="32">
        <f t="shared" si="8"/>
        <v>405.54</v>
      </c>
      <c r="L29" s="33"/>
      <c r="M29" s="33">
        <f t="shared" si="3"/>
        <v>0</v>
      </c>
      <c r="N29" s="33"/>
      <c r="O29" s="33">
        <f t="shared" si="9"/>
        <v>0</v>
      </c>
      <c r="P29" s="33"/>
      <c r="Q29" s="33">
        <f t="shared" si="10"/>
        <v>0</v>
      </c>
      <c r="R29" s="33"/>
      <c r="S29" s="33">
        <f t="shared" si="11"/>
        <v>0</v>
      </c>
      <c r="T29" s="33"/>
      <c r="U29" s="33">
        <f t="shared" si="12"/>
        <v>0</v>
      </c>
      <c r="V29" s="33"/>
      <c r="W29" s="33">
        <f t="shared" si="13"/>
        <v>0</v>
      </c>
      <c r="X29" s="33"/>
      <c r="Y29" s="33">
        <f t="shared" si="14"/>
        <v>0</v>
      </c>
      <c r="Z29" s="33"/>
      <c r="AA29" s="33">
        <f t="shared" si="15"/>
        <v>0</v>
      </c>
      <c r="AB29" s="33"/>
      <c r="AC29" s="33">
        <f t="shared" si="16"/>
        <v>0</v>
      </c>
      <c r="AD29" s="33"/>
      <c r="AE29" s="33">
        <f t="shared" si="17"/>
        <v>0</v>
      </c>
      <c r="AF29" s="33"/>
      <c r="AG29" s="33">
        <f t="shared" si="18"/>
        <v>0</v>
      </c>
      <c r="AH29" s="33"/>
      <c r="AI29" s="33">
        <f t="shared" si="19"/>
        <v>0</v>
      </c>
      <c r="AJ29" s="33"/>
      <c r="AK29" s="33">
        <f t="shared" si="20"/>
        <v>0</v>
      </c>
      <c r="AL29" s="33"/>
      <c r="AM29" s="33">
        <f t="shared" si="21"/>
        <v>0</v>
      </c>
      <c r="AN29" s="34">
        <f t="shared" si="4"/>
        <v>0</v>
      </c>
      <c r="AO29" s="34">
        <f t="shared" si="5"/>
        <v>0</v>
      </c>
      <c r="AP29" s="34">
        <f t="shared" si="1"/>
        <v>213.44</v>
      </c>
      <c r="AQ29" s="163">
        <f t="shared" si="2"/>
        <v>405.54</v>
      </c>
      <c r="AR29" s="100"/>
      <c r="AS29" s="35"/>
      <c r="AT29" s="36">
        <f t="shared" si="0"/>
        <v>0</v>
      </c>
      <c r="AU29" s="37" t="str">
        <f t="shared" si="6"/>
        <v>NÃO MEDIDO</v>
      </c>
      <c r="AV29" s="38"/>
      <c r="AW29" s="39"/>
    </row>
    <row r="30" spans="1:49" s="2" customFormat="1" ht="36.75" customHeight="1" x14ac:dyDescent="0.2">
      <c r="A30" s="2" t="s">
        <v>135</v>
      </c>
      <c r="C30" s="78">
        <v>2</v>
      </c>
      <c r="D30" s="29" t="s">
        <v>56</v>
      </c>
      <c r="E30" s="30"/>
      <c r="F30" s="66"/>
      <c r="G30" s="67"/>
      <c r="H30" s="68"/>
      <c r="I30" s="66">
        <f t="shared" si="7"/>
        <v>0</v>
      </c>
      <c r="J30" s="31"/>
      <c r="K30" s="32">
        <f t="shared" si="8"/>
        <v>0</v>
      </c>
      <c r="L30" s="33"/>
      <c r="M30" s="33">
        <f t="shared" si="3"/>
        <v>0</v>
      </c>
      <c r="N30" s="33"/>
      <c r="O30" s="33">
        <f t="shared" si="9"/>
        <v>0</v>
      </c>
      <c r="P30" s="33"/>
      <c r="Q30" s="33">
        <f t="shared" si="10"/>
        <v>0</v>
      </c>
      <c r="R30" s="33"/>
      <c r="S30" s="33">
        <f t="shared" si="11"/>
        <v>0</v>
      </c>
      <c r="T30" s="33"/>
      <c r="U30" s="33">
        <f t="shared" si="12"/>
        <v>0</v>
      </c>
      <c r="V30" s="33"/>
      <c r="W30" s="33">
        <f t="shared" si="13"/>
        <v>0</v>
      </c>
      <c r="X30" s="33"/>
      <c r="Y30" s="33">
        <f t="shared" si="14"/>
        <v>0</v>
      </c>
      <c r="Z30" s="33"/>
      <c r="AA30" s="33">
        <f t="shared" si="15"/>
        <v>0</v>
      </c>
      <c r="AB30" s="33"/>
      <c r="AC30" s="33">
        <f t="shared" si="16"/>
        <v>0</v>
      </c>
      <c r="AD30" s="33"/>
      <c r="AE30" s="33">
        <f t="shared" si="17"/>
        <v>0</v>
      </c>
      <c r="AF30" s="33"/>
      <c r="AG30" s="33">
        <f t="shared" si="18"/>
        <v>0</v>
      </c>
      <c r="AH30" s="33"/>
      <c r="AI30" s="33">
        <f t="shared" si="19"/>
        <v>0</v>
      </c>
      <c r="AJ30" s="33"/>
      <c r="AK30" s="33">
        <f t="shared" si="20"/>
        <v>0</v>
      </c>
      <c r="AL30" s="33"/>
      <c r="AM30" s="33">
        <f t="shared" si="21"/>
        <v>0</v>
      </c>
      <c r="AN30" s="34">
        <f t="shared" si="4"/>
        <v>0</v>
      </c>
      <c r="AO30" s="34">
        <f t="shared" si="5"/>
        <v>0</v>
      </c>
      <c r="AP30" s="34">
        <f t="shared" si="1"/>
        <v>0</v>
      </c>
      <c r="AQ30" s="163">
        <f t="shared" si="2"/>
        <v>0</v>
      </c>
      <c r="AR30" s="100"/>
      <c r="AS30" s="35"/>
      <c r="AT30" s="36">
        <f t="shared" si="0"/>
        <v>0</v>
      </c>
      <c r="AU30" s="37" t="str">
        <f>IF(COUNTIF(AU31:AU163,"MEDIDO")&lt;&gt;0,"MEDIDO","NÃO MEDIDO")</f>
        <v>NÃO MEDIDO</v>
      </c>
      <c r="AV30" s="38"/>
      <c r="AW30" s="39"/>
    </row>
    <row r="31" spans="1:49" s="2" customFormat="1" ht="51.75" customHeight="1" x14ac:dyDescent="0.2">
      <c r="A31" s="2" t="s">
        <v>135</v>
      </c>
      <c r="C31" s="78">
        <v>20100</v>
      </c>
      <c r="D31" s="29" t="s">
        <v>178</v>
      </c>
      <c r="E31" s="30"/>
      <c r="F31" s="66"/>
      <c r="G31" s="67"/>
      <c r="H31" s="68"/>
      <c r="I31" s="66">
        <f t="shared" si="7"/>
        <v>0</v>
      </c>
      <c r="J31" s="31"/>
      <c r="K31" s="32">
        <f t="shared" si="8"/>
        <v>0</v>
      </c>
      <c r="L31" s="33"/>
      <c r="M31" s="33">
        <f t="shared" si="3"/>
        <v>0</v>
      </c>
      <c r="N31" s="33"/>
      <c r="O31" s="33">
        <f t="shared" si="9"/>
        <v>0</v>
      </c>
      <c r="P31" s="33"/>
      <c r="Q31" s="33">
        <f t="shared" si="10"/>
        <v>0</v>
      </c>
      <c r="R31" s="33"/>
      <c r="S31" s="33">
        <f t="shared" si="11"/>
        <v>0</v>
      </c>
      <c r="T31" s="33"/>
      <c r="U31" s="33">
        <f t="shared" si="12"/>
        <v>0</v>
      </c>
      <c r="V31" s="33"/>
      <c r="W31" s="33">
        <f t="shared" si="13"/>
        <v>0</v>
      </c>
      <c r="X31" s="33"/>
      <c r="Y31" s="33">
        <f t="shared" si="14"/>
        <v>0</v>
      </c>
      <c r="Z31" s="33"/>
      <c r="AA31" s="33">
        <f t="shared" si="15"/>
        <v>0</v>
      </c>
      <c r="AB31" s="33"/>
      <c r="AC31" s="33">
        <f t="shared" si="16"/>
        <v>0</v>
      </c>
      <c r="AD31" s="33"/>
      <c r="AE31" s="33">
        <f t="shared" si="17"/>
        <v>0</v>
      </c>
      <c r="AF31" s="33"/>
      <c r="AG31" s="33">
        <f t="shared" si="18"/>
        <v>0</v>
      </c>
      <c r="AH31" s="33"/>
      <c r="AI31" s="33">
        <f t="shared" si="19"/>
        <v>0</v>
      </c>
      <c r="AJ31" s="33"/>
      <c r="AK31" s="33">
        <f t="shared" si="20"/>
        <v>0</v>
      </c>
      <c r="AL31" s="33"/>
      <c r="AM31" s="33">
        <f t="shared" si="21"/>
        <v>0</v>
      </c>
      <c r="AN31" s="34">
        <f t="shared" si="4"/>
        <v>0</v>
      </c>
      <c r="AO31" s="34">
        <f t="shared" si="5"/>
        <v>0</v>
      </c>
      <c r="AP31" s="34">
        <f t="shared" si="1"/>
        <v>0</v>
      </c>
      <c r="AQ31" s="163">
        <f t="shared" si="2"/>
        <v>0</v>
      </c>
      <c r="AR31" s="100"/>
      <c r="AS31" s="35"/>
      <c r="AT31" s="36">
        <f t="shared" si="0"/>
        <v>0</v>
      </c>
      <c r="AU31" s="37" t="str">
        <f>IF(COUNTIF(AU32:AU39,"MEDIDO")&lt;&gt;0,"MEDIDO","NÃO MEDIDO")</f>
        <v>NÃO MEDIDO</v>
      </c>
      <c r="AV31" s="38"/>
      <c r="AW31" s="39"/>
    </row>
    <row r="32" spans="1:49" s="2" customFormat="1" ht="49.5" customHeight="1" x14ac:dyDescent="0.2">
      <c r="A32" s="2" t="s">
        <v>134</v>
      </c>
      <c r="C32" s="78" t="s">
        <v>227</v>
      </c>
      <c r="D32" s="29" t="s">
        <v>228</v>
      </c>
      <c r="E32" s="30" t="s">
        <v>58</v>
      </c>
      <c r="F32" s="66">
        <v>16</v>
      </c>
      <c r="G32" s="67"/>
      <c r="H32" s="68"/>
      <c r="I32" s="66">
        <f t="shared" si="7"/>
        <v>16</v>
      </c>
      <c r="J32" s="31">
        <v>26.26</v>
      </c>
      <c r="K32" s="32">
        <f t="shared" si="8"/>
        <v>420.16</v>
      </c>
      <c r="L32" s="33"/>
      <c r="M32" s="33">
        <f t="shared" si="3"/>
        <v>0</v>
      </c>
      <c r="N32" s="33"/>
      <c r="O32" s="33">
        <f t="shared" si="9"/>
        <v>0</v>
      </c>
      <c r="P32" s="33"/>
      <c r="Q32" s="33">
        <f t="shared" si="10"/>
        <v>0</v>
      </c>
      <c r="R32" s="33"/>
      <c r="S32" s="33">
        <f t="shared" si="11"/>
        <v>0</v>
      </c>
      <c r="T32" s="33"/>
      <c r="U32" s="33">
        <f t="shared" si="12"/>
        <v>0</v>
      </c>
      <c r="V32" s="33"/>
      <c r="W32" s="33">
        <f t="shared" si="13"/>
        <v>0</v>
      </c>
      <c r="X32" s="33"/>
      <c r="Y32" s="33">
        <f t="shared" si="14"/>
        <v>0</v>
      </c>
      <c r="Z32" s="33"/>
      <c r="AA32" s="33">
        <f t="shared" si="15"/>
        <v>0</v>
      </c>
      <c r="AB32" s="33"/>
      <c r="AC32" s="33">
        <f t="shared" si="16"/>
        <v>0</v>
      </c>
      <c r="AD32" s="33"/>
      <c r="AE32" s="33">
        <f t="shared" si="17"/>
        <v>0</v>
      </c>
      <c r="AF32" s="33"/>
      <c r="AG32" s="33">
        <f t="shared" si="18"/>
        <v>0</v>
      </c>
      <c r="AH32" s="33"/>
      <c r="AI32" s="33">
        <f t="shared" si="19"/>
        <v>0</v>
      </c>
      <c r="AJ32" s="33"/>
      <c r="AK32" s="33">
        <f t="shared" si="20"/>
        <v>0</v>
      </c>
      <c r="AL32" s="33"/>
      <c r="AM32" s="33">
        <f t="shared" si="21"/>
        <v>0</v>
      </c>
      <c r="AN32" s="34">
        <f t="shared" si="4"/>
        <v>0</v>
      </c>
      <c r="AO32" s="34">
        <f t="shared" si="5"/>
        <v>0</v>
      </c>
      <c r="AP32" s="34">
        <f t="shared" si="1"/>
        <v>16</v>
      </c>
      <c r="AQ32" s="163">
        <f t="shared" si="2"/>
        <v>420.16</v>
      </c>
      <c r="AR32" s="100"/>
      <c r="AS32" s="35"/>
      <c r="AT32" s="36">
        <f t="shared" si="0"/>
        <v>0</v>
      </c>
      <c r="AU32" s="37" t="str">
        <f t="shared" si="6"/>
        <v>NÃO MEDIDO</v>
      </c>
      <c r="AV32" s="38"/>
      <c r="AW32" s="39"/>
    </row>
    <row r="33" spans="1:49" s="2" customFormat="1" ht="39" customHeight="1" x14ac:dyDescent="0.2">
      <c r="A33" s="2" t="s">
        <v>134</v>
      </c>
      <c r="C33" s="78" t="s">
        <v>229</v>
      </c>
      <c r="D33" s="29" t="s">
        <v>230</v>
      </c>
      <c r="E33" s="30" t="s">
        <v>54</v>
      </c>
      <c r="F33" s="66">
        <v>0.5</v>
      </c>
      <c r="G33" s="67"/>
      <c r="H33" s="68"/>
      <c r="I33" s="66">
        <f t="shared" si="7"/>
        <v>0.5</v>
      </c>
      <c r="J33" s="31">
        <v>14.22</v>
      </c>
      <c r="K33" s="32">
        <f t="shared" si="8"/>
        <v>7.11</v>
      </c>
      <c r="L33" s="33"/>
      <c r="M33" s="33">
        <f t="shared" si="3"/>
        <v>0</v>
      </c>
      <c r="N33" s="33"/>
      <c r="O33" s="33">
        <f t="shared" si="9"/>
        <v>0</v>
      </c>
      <c r="P33" s="33"/>
      <c r="Q33" s="33">
        <f t="shared" si="10"/>
        <v>0</v>
      </c>
      <c r="R33" s="33"/>
      <c r="S33" s="33">
        <f t="shared" si="11"/>
        <v>0</v>
      </c>
      <c r="T33" s="33"/>
      <c r="U33" s="33">
        <f t="shared" si="12"/>
        <v>0</v>
      </c>
      <c r="V33" s="33"/>
      <c r="W33" s="33">
        <f t="shared" si="13"/>
        <v>0</v>
      </c>
      <c r="X33" s="33"/>
      <c r="Y33" s="33">
        <f t="shared" si="14"/>
        <v>0</v>
      </c>
      <c r="Z33" s="33"/>
      <c r="AA33" s="33">
        <f t="shared" si="15"/>
        <v>0</v>
      </c>
      <c r="AB33" s="33"/>
      <c r="AC33" s="33">
        <f t="shared" si="16"/>
        <v>0</v>
      </c>
      <c r="AD33" s="33"/>
      <c r="AE33" s="33">
        <f t="shared" si="17"/>
        <v>0</v>
      </c>
      <c r="AF33" s="33"/>
      <c r="AG33" s="33">
        <f t="shared" si="18"/>
        <v>0</v>
      </c>
      <c r="AH33" s="33"/>
      <c r="AI33" s="33">
        <f t="shared" si="19"/>
        <v>0</v>
      </c>
      <c r="AJ33" s="33"/>
      <c r="AK33" s="33">
        <f t="shared" si="20"/>
        <v>0</v>
      </c>
      <c r="AL33" s="33"/>
      <c r="AM33" s="33">
        <f t="shared" si="21"/>
        <v>0</v>
      </c>
      <c r="AN33" s="34">
        <f t="shared" si="4"/>
        <v>0</v>
      </c>
      <c r="AO33" s="34">
        <f t="shared" si="5"/>
        <v>0</v>
      </c>
      <c r="AP33" s="34">
        <f t="shared" si="1"/>
        <v>0.5</v>
      </c>
      <c r="AQ33" s="163">
        <f t="shared" si="2"/>
        <v>7.11</v>
      </c>
      <c r="AR33" s="100"/>
      <c r="AS33" s="35"/>
      <c r="AT33" s="36">
        <f t="shared" si="0"/>
        <v>0</v>
      </c>
      <c r="AU33" s="37" t="str">
        <f t="shared" si="6"/>
        <v>NÃO MEDIDO</v>
      </c>
      <c r="AV33" s="38"/>
      <c r="AW33" s="39"/>
    </row>
    <row r="34" spans="1:49" s="2" customFormat="1" ht="36.75" customHeight="1" x14ac:dyDescent="0.2">
      <c r="A34" s="2" t="s">
        <v>134</v>
      </c>
      <c r="C34" s="78" t="s">
        <v>231</v>
      </c>
      <c r="D34" s="29" t="s">
        <v>232</v>
      </c>
      <c r="E34" s="30" t="s">
        <v>54</v>
      </c>
      <c r="F34" s="66">
        <v>41.5</v>
      </c>
      <c r="G34" s="67"/>
      <c r="H34" s="68"/>
      <c r="I34" s="66">
        <f t="shared" si="7"/>
        <v>41.5</v>
      </c>
      <c r="J34" s="31">
        <v>4.7</v>
      </c>
      <c r="K34" s="32">
        <f t="shared" si="8"/>
        <v>195.05</v>
      </c>
      <c r="L34" s="33"/>
      <c r="M34" s="33">
        <f t="shared" si="3"/>
        <v>0</v>
      </c>
      <c r="N34" s="33"/>
      <c r="O34" s="33">
        <f t="shared" si="9"/>
        <v>0</v>
      </c>
      <c r="P34" s="33"/>
      <c r="Q34" s="33">
        <f t="shared" si="10"/>
        <v>0</v>
      </c>
      <c r="R34" s="33"/>
      <c r="S34" s="33">
        <f t="shared" si="11"/>
        <v>0</v>
      </c>
      <c r="T34" s="33"/>
      <c r="U34" s="33">
        <f t="shared" si="12"/>
        <v>0</v>
      </c>
      <c r="V34" s="33"/>
      <c r="W34" s="33">
        <f t="shared" si="13"/>
        <v>0</v>
      </c>
      <c r="X34" s="33"/>
      <c r="Y34" s="33">
        <f t="shared" si="14"/>
        <v>0</v>
      </c>
      <c r="Z34" s="33"/>
      <c r="AA34" s="33">
        <f t="shared" si="15"/>
        <v>0</v>
      </c>
      <c r="AB34" s="33"/>
      <c r="AC34" s="33">
        <f t="shared" si="16"/>
        <v>0</v>
      </c>
      <c r="AD34" s="33"/>
      <c r="AE34" s="33">
        <f t="shared" si="17"/>
        <v>0</v>
      </c>
      <c r="AF34" s="33"/>
      <c r="AG34" s="33">
        <f t="shared" si="18"/>
        <v>0</v>
      </c>
      <c r="AH34" s="33"/>
      <c r="AI34" s="33">
        <f t="shared" si="19"/>
        <v>0</v>
      </c>
      <c r="AJ34" s="33"/>
      <c r="AK34" s="33">
        <f t="shared" si="20"/>
        <v>0</v>
      </c>
      <c r="AL34" s="33"/>
      <c r="AM34" s="33">
        <f t="shared" si="21"/>
        <v>0</v>
      </c>
      <c r="AN34" s="34">
        <f t="shared" si="4"/>
        <v>0</v>
      </c>
      <c r="AO34" s="34">
        <f t="shared" si="5"/>
        <v>0</v>
      </c>
      <c r="AP34" s="34">
        <f t="shared" si="1"/>
        <v>41.5</v>
      </c>
      <c r="AQ34" s="163">
        <f t="shared" si="2"/>
        <v>195.05</v>
      </c>
      <c r="AR34" s="100"/>
      <c r="AS34" s="35"/>
      <c r="AT34" s="36">
        <f t="shared" si="0"/>
        <v>0</v>
      </c>
      <c r="AU34" s="37" t="str">
        <f t="shared" si="6"/>
        <v>NÃO MEDIDO</v>
      </c>
      <c r="AV34" s="38"/>
      <c r="AW34" s="39"/>
    </row>
    <row r="35" spans="1:49" s="2" customFormat="1" ht="30" customHeight="1" x14ac:dyDescent="0.2">
      <c r="A35" s="2" t="s">
        <v>134</v>
      </c>
      <c r="C35" s="78" t="s">
        <v>233</v>
      </c>
      <c r="D35" s="29" t="s">
        <v>234</v>
      </c>
      <c r="E35" s="30" t="s">
        <v>54</v>
      </c>
      <c r="F35" s="66">
        <v>98.5</v>
      </c>
      <c r="G35" s="67"/>
      <c r="H35" s="68"/>
      <c r="I35" s="66">
        <f t="shared" si="7"/>
        <v>98.5</v>
      </c>
      <c r="J35" s="31">
        <v>19.02</v>
      </c>
      <c r="K35" s="32">
        <f t="shared" si="8"/>
        <v>1873.47</v>
      </c>
      <c r="L35" s="33"/>
      <c r="M35" s="33">
        <f t="shared" si="3"/>
        <v>0</v>
      </c>
      <c r="N35" s="33"/>
      <c r="O35" s="33">
        <f t="shared" si="9"/>
        <v>0</v>
      </c>
      <c r="P35" s="33"/>
      <c r="Q35" s="33">
        <f t="shared" si="10"/>
        <v>0</v>
      </c>
      <c r="R35" s="33"/>
      <c r="S35" s="33">
        <f t="shared" si="11"/>
        <v>0</v>
      </c>
      <c r="T35" s="33"/>
      <c r="U35" s="33">
        <f t="shared" si="12"/>
        <v>0</v>
      </c>
      <c r="V35" s="33"/>
      <c r="W35" s="33">
        <f t="shared" si="13"/>
        <v>0</v>
      </c>
      <c r="X35" s="33"/>
      <c r="Y35" s="33">
        <f t="shared" si="14"/>
        <v>0</v>
      </c>
      <c r="Z35" s="33"/>
      <c r="AA35" s="33">
        <f t="shared" si="15"/>
        <v>0</v>
      </c>
      <c r="AB35" s="33"/>
      <c r="AC35" s="33">
        <f t="shared" si="16"/>
        <v>0</v>
      </c>
      <c r="AD35" s="33"/>
      <c r="AE35" s="33">
        <f t="shared" si="17"/>
        <v>0</v>
      </c>
      <c r="AF35" s="33"/>
      <c r="AG35" s="33">
        <f t="shared" si="18"/>
        <v>0</v>
      </c>
      <c r="AH35" s="33"/>
      <c r="AI35" s="33">
        <f t="shared" si="19"/>
        <v>0</v>
      </c>
      <c r="AJ35" s="33"/>
      <c r="AK35" s="33">
        <f t="shared" si="20"/>
        <v>0</v>
      </c>
      <c r="AL35" s="33"/>
      <c r="AM35" s="33">
        <f t="shared" si="21"/>
        <v>0</v>
      </c>
      <c r="AN35" s="34">
        <f t="shared" si="4"/>
        <v>0</v>
      </c>
      <c r="AO35" s="34">
        <f t="shared" si="5"/>
        <v>0</v>
      </c>
      <c r="AP35" s="34">
        <f t="shared" si="1"/>
        <v>98.5</v>
      </c>
      <c r="AQ35" s="163">
        <f t="shared" si="2"/>
        <v>1873.47</v>
      </c>
      <c r="AR35" s="100"/>
      <c r="AS35" s="35"/>
      <c r="AT35" s="36">
        <f t="shared" si="0"/>
        <v>0</v>
      </c>
      <c r="AU35" s="37" t="str">
        <f t="shared" si="6"/>
        <v>NÃO MEDIDO</v>
      </c>
      <c r="AV35" s="38"/>
      <c r="AW35" s="39"/>
    </row>
    <row r="36" spans="1:49" s="2" customFormat="1" ht="40.5" customHeight="1" x14ac:dyDescent="0.2">
      <c r="A36" s="2" t="s">
        <v>134</v>
      </c>
      <c r="C36" s="78" t="s">
        <v>235</v>
      </c>
      <c r="D36" s="29" t="s">
        <v>236</v>
      </c>
      <c r="E36" s="30" t="s">
        <v>50</v>
      </c>
      <c r="F36" s="66">
        <v>0.01</v>
      </c>
      <c r="G36" s="67"/>
      <c r="H36" s="68"/>
      <c r="I36" s="66">
        <f t="shared" si="7"/>
        <v>0.01</v>
      </c>
      <c r="J36" s="31">
        <v>81.52</v>
      </c>
      <c r="K36" s="32">
        <f t="shared" si="8"/>
        <v>0.82</v>
      </c>
      <c r="L36" s="33"/>
      <c r="M36" s="33">
        <f t="shared" si="3"/>
        <v>0</v>
      </c>
      <c r="N36" s="33"/>
      <c r="O36" s="33">
        <f t="shared" si="9"/>
        <v>0</v>
      </c>
      <c r="P36" s="33"/>
      <c r="Q36" s="33">
        <f t="shared" si="10"/>
        <v>0</v>
      </c>
      <c r="R36" s="33"/>
      <c r="S36" s="33">
        <f t="shared" si="11"/>
        <v>0</v>
      </c>
      <c r="T36" s="33"/>
      <c r="U36" s="33">
        <f t="shared" si="12"/>
        <v>0</v>
      </c>
      <c r="V36" s="33"/>
      <c r="W36" s="33">
        <f t="shared" si="13"/>
        <v>0</v>
      </c>
      <c r="X36" s="33"/>
      <c r="Y36" s="33">
        <f t="shared" si="14"/>
        <v>0</v>
      </c>
      <c r="Z36" s="33"/>
      <c r="AA36" s="33">
        <f t="shared" si="15"/>
        <v>0</v>
      </c>
      <c r="AB36" s="33"/>
      <c r="AC36" s="33">
        <f t="shared" si="16"/>
        <v>0</v>
      </c>
      <c r="AD36" s="33"/>
      <c r="AE36" s="33">
        <f t="shared" si="17"/>
        <v>0</v>
      </c>
      <c r="AF36" s="33"/>
      <c r="AG36" s="33">
        <f t="shared" si="18"/>
        <v>0</v>
      </c>
      <c r="AH36" s="33"/>
      <c r="AI36" s="33">
        <f t="shared" si="19"/>
        <v>0</v>
      </c>
      <c r="AJ36" s="33"/>
      <c r="AK36" s="33">
        <f t="shared" si="20"/>
        <v>0</v>
      </c>
      <c r="AL36" s="33"/>
      <c r="AM36" s="33">
        <f t="shared" si="21"/>
        <v>0</v>
      </c>
      <c r="AN36" s="34">
        <f t="shared" si="4"/>
        <v>0</v>
      </c>
      <c r="AO36" s="34">
        <f t="shared" si="5"/>
        <v>0</v>
      </c>
      <c r="AP36" s="34">
        <f t="shared" si="1"/>
        <v>0.01</v>
      </c>
      <c r="AQ36" s="163">
        <f t="shared" si="2"/>
        <v>0.82</v>
      </c>
      <c r="AR36" s="100"/>
      <c r="AS36" s="35"/>
      <c r="AT36" s="36">
        <f t="shared" si="0"/>
        <v>0</v>
      </c>
      <c r="AU36" s="37" t="str">
        <f t="shared" si="6"/>
        <v>NÃO MEDIDO</v>
      </c>
      <c r="AV36" s="38"/>
      <c r="AW36" s="39"/>
    </row>
    <row r="37" spans="1:49" s="2" customFormat="1" ht="30" customHeight="1" x14ac:dyDescent="0.2">
      <c r="A37" s="2" t="s">
        <v>134</v>
      </c>
      <c r="C37" s="78" t="s">
        <v>201</v>
      </c>
      <c r="D37" s="29" t="s">
        <v>202</v>
      </c>
      <c r="E37" s="30" t="s">
        <v>54</v>
      </c>
      <c r="F37" s="66">
        <v>12</v>
      </c>
      <c r="G37" s="67"/>
      <c r="H37" s="68"/>
      <c r="I37" s="66">
        <f t="shared" si="7"/>
        <v>12</v>
      </c>
      <c r="J37" s="31">
        <v>2.72</v>
      </c>
      <c r="K37" s="32">
        <f t="shared" si="8"/>
        <v>32.64</v>
      </c>
      <c r="L37" s="33"/>
      <c r="M37" s="33">
        <f t="shared" si="3"/>
        <v>0</v>
      </c>
      <c r="N37" s="33"/>
      <c r="O37" s="33">
        <f t="shared" si="9"/>
        <v>0</v>
      </c>
      <c r="P37" s="33"/>
      <c r="Q37" s="33">
        <f t="shared" si="10"/>
        <v>0</v>
      </c>
      <c r="R37" s="33"/>
      <c r="S37" s="33">
        <f t="shared" si="11"/>
        <v>0</v>
      </c>
      <c r="T37" s="33"/>
      <c r="U37" s="33">
        <f t="shared" si="12"/>
        <v>0</v>
      </c>
      <c r="V37" s="33"/>
      <c r="W37" s="33">
        <f t="shared" si="13"/>
        <v>0</v>
      </c>
      <c r="X37" s="33"/>
      <c r="Y37" s="33">
        <f t="shared" si="14"/>
        <v>0</v>
      </c>
      <c r="Z37" s="33"/>
      <c r="AA37" s="33">
        <f t="shared" si="15"/>
        <v>0</v>
      </c>
      <c r="AB37" s="33"/>
      <c r="AC37" s="33">
        <f t="shared" si="16"/>
        <v>0</v>
      </c>
      <c r="AD37" s="33"/>
      <c r="AE37" s="33">
        <f t="shared" si="17"/>
        <v>0</v>
      </c>
      <c r="AF37" s="33"/>
      <c r="AG37" s="33">
        <f t="shared" si="18"/>
        <v>0</v>
      </c>
      <c r="AH37" s="33"/>
      <c r="AI37" s="33">
        <f t="shared" si="19"/>
        <v>0</v>
      </c>
      <c r="AJ37" s="33"/>
      <c r="AK37" s="33">
        <f t="shared" si="20"/>
        <v>0</v>
      </c>
      <c r="AL37" s="33"/>
      <c r="AM37" s="33">
        <f t="shared" si="21"/>
        <v>0</v>
      </c>
      <c r="AN37" s="34">
        <f t="shared" si="4"/>
        <v>0</v>
      </c>
      <c r="AO37" s="34">
        <f t="shared" si="5"/>
        <v>0</v>
      </c>
      <c r="AP37" s="34">
        <f t="shared" si="1"/>
        <v>12</v>
      </c>
      <c r="AQ37" s="163">
        <f t="shared" si="2"/>
        <v>32.64</v>
      </c>
      <c r="AR37" s="100"/>
      <c r="AS37" s="35"/>
      <c r="AT37" s="36">
        <f t="shared" si="0"/>
        <v>0</v>
      </c>
      <c r="AU37" s="37" t="str">
        <f t="shared" si="6"/>
        <v>NÃO MEDIDO</v>
      </c>
      <c r="AV37" s="38"/>
      <c r="AW37" s="39"/>
    </row>
    <row r="38" spans="1:49" s="2" customFormat="1" ht="63" customHeight="1" x14ac:dyDescent="0.2">
      <c r="A38" s="2" t="s">
        <v>134</v>
      </c>
      <c r="C38" s="78" t="s">
        <v>237</v>
      </c>
      <c r="D38" s="29" t="s">
        <v>238</v>
      </c>
      <c r="E38" s="30" t="s">
        <v>54</v>
      </c>
      <c r="F38" s="66">
        <v>41.5</v>
      </c>
      <c r="G38" s="67"/>
      <c r="H38" s="68"/>
      <c r="I38" s="66">
        <f t="shared" si="7"/>
        <v>41.5</v>
      </c>
      <c r="J38" s="31">
        <v>11.94</v>
      </c>
      <c r="K38" s="32">
        <f t="shared" si="8"/>
        <v>495.51</v>
      </c>
      <c r="L38" s="33"/>
      <c r="M38" s="33">
        <f t="shared" si="3"/>
        <v>0</v>
      </c>
      <c r="N38" s="33"/>
      <c r="O38" s="33">
        <f t="shared" si="9"/>
        <v>0</v>
      </c>
      <c r="P38" s="33"/>
      <c r="Q38" s="33">
        <f t="shared" si="10"/>
        <v>0</v>
      </c>
      <c r="R38" s="33"/>
      <c r="S38" s="33">
        <f t="shared" si="11"/>
        <v>0</v>
      </c>
      <c r="T38" s="33"/>
      <c r="U38" s="33">
        <f t="shared" si="12"/>
        <v>0</v>
      </c>
      <c r="V38" s="33"/>
      <c r="W38" s="33">
        <f t="shared" si="13"/>
        <v>0</v>
      </c>
      <c r="X38" s="33"/>
      <c r="Y38" s="33">
        <f t="shared" si="14"/>
        <v>0</v>
      </c>
      <c r="Z38" s="33"/>
      <c r="AA38" s="33">
        <f t="shared" si="15"/>
        <v>0</v>
      </c>
      <c r="AB38" s="33"/>
      <c r="AC38" s="33">
        <f t="shared" si="16"/>
        <v>0</v>
      </c>
      <c r="AD38" s="33"/>
      <c r="AE38" s="33">
        <f t="shared" si="17"/>
        <v>0</v>
      </c>
      <c r="AF38" s="33"/>
      <c r="AG38" s="33">
        <f t="shared" si="18"/>
        <v>0</v>
      </c>
      <c r="AH38" s="33"/>
      <c r="AI38" s="33">
        <f t="shared" si="19"/>
        <v>0</v>
      </c>
      <c r="AJ38" s="33"/>
      <c r="AK38" s="33">
        <f t="shared" si="20"/>
        <v>0</v>
      </c>
      <c r="AL38" s="33"/>
      <c r="AM38" s="33">
        <f t="shared" si="21"/>
        <v>0</v>
      </c>
      <c r="AN38" s="34">
        <f t="shared" si="4"/>
        <v>0</v>
      </c>
      <c r="AO38" s="34">
        <f t="shared" si="5"/>
        <v>0</v>
      </c>
      <c r="AP38" s="34">
        <f t="shared" si="1"/>
        <v>41.5</v>
      </c>
      <c r="AQ38" s="163">
        <f t="shared" si="2"/>
        <v>495.51</v>
      </c>
      <c r="AR38" s="100"/>
      <c r="AS38" s="35"/>
      <c r="AT38" s="36">
        <f t="shared" si="0"/>
        <v>0</v>
      </c>
      <c r="AU38" s="37" t="str">
        <f t="shared" si="6"/>
        <v>NÃO MEDIDO</v>
      </c>
      <c r="AV38" s="38"/>
      <c r="AW38" s="39"/>
    </row>
    <row r="39" spans="1:49" s="2" customFormat="1" ht="45" customHeight="1" x14ac:dyDescent="0.2">
      <c r="A39" s="2" t="s">
        <v>134</v>
      </c>
      <c r="C39" s="78" t="s">
        <v>239</v>
      </c>
      <c r="D39" s="29" t="s">
        <v>240</v>
      </c>
      <c r="E39" s="30" t="s">
        <v>54</v>
      </c>
      <c r="F39" s="66">
        <v>15.5</v>
      </c>
      <c r="G39" s="67"/>
      <c r="H39" s="68"/>
      <c r="I39" s="66">
        <f t="shared" si="7"/>
        <v>15.5</v>
      </c>
      <c r="J39" s="31">
        <v>13.58</v>
      </c>
      <c r="K39" s="32">
        <f t="shared" si="8"/>
        <v>210.49</v>
      </c>
      <c r="L39" s="33"/>
      <c r="M39" s="33">
        <f t="shared" si="3"/>
        <v>0</v>
      </c>
      <c r="N39" s="33"/>
      <c r="O39" s="33">
        <f t="shared" si="9"/>
        <v>0</v>
      </c>
      <c r="P39" s="33"/>
      <c r="Q39" s="33">
        <f t="shared" si="10"/>
        <v>0</v>
      </c>
      <c r="R39" s="33"/>
      <c r="S39" s="33">
        <f t="shared" si="11"/>
        <v>0</v>
      </c>
      <c r="T39" s="33"/>
      <c r="U39" s="33">
        <f t="shared" si="12"/>
        <v>0</v>
      </c>
      <c r="V39" s="33"/>
      <c r="W39" s="33">
        <f t="shared" si="13"/>
        <v>0</v>
      </c>
      <c r="X39" s="33"/>
      <c r="Y39" s="33">
        <f t="shared" si="14"/>
        <v>0</v>
      </c>
      <c r="Z39" s="33"/>
      <c r="AA39" s="33">
        <f t="shared" si="15"/>
        <v>0</v>
      </c>
      <c r="AB39" s="33"/>
      <c r="AC39" s="33">
        <f t="shared" si="16"/>
        <v>0</v>
      </c>
      <c r="AD39" s="33"/>
      <c r="AE39" s="33">
        <f t="shared" si="17"/>
        <v>0</v>
      </c>
      <c r="AF39" s="33"/>
      <c r="AG39" s="33">
        <f t="shared" si="18"/>
        <v>0</v>
      </c>
      <c r="AH39" s="33"/>
      <c r="AI39" s="33">
        <f t="shared" si="19"/>
        <v>0</v>
      </c>
      <c r="AJ39" s="33"/>
      <c r="AK39" s="33">
        <f t="shared" si="20"/>
        <v>0</v>
      </c>
      <c r="AL39" s="33"/>
      <c r="AM39" s="33">
        <f t="shared" si="21"/>
        <v>0</v>
      </c>
      <c r="AN39" s="34">
        <f t="shared" si="4"/>
        <v>0</v>
      </c>
      <c r="AO39" s="34">
        <f t="shared" si="5"/>
        <v>0</v>
      </c>
      <c r="AP39" s="34">
        <f t="shared" si="1"/>
        <v>15.5</v>
      </c>
      <c r="AQ39" s="163">
        <f t="shared" si="2"/>
        <v>210.49</v>
      </c>
      <c r="AR39" s="100"/>
      <c r="AS39" s="35"/>
      <c r="AT39" s="36">
        <f t="shared" si="0"/>
        <v>0</v>
      </c>
      <c r="AU39" s="37" t="str">
        <f t="shared" si="6"/>
        <v>NÃO MEDIDO</v>
      </c>
      <c r="AV39" s="38"/>
      <c r="AW39" s="39"/>
    </row>
    <row r="40" spans="1:49" s="2" customFormat="1" ht="30" customHeight="1" x14ac:dyDescent="0.2">
      <c r="A40" s="2" t="s">
        <v>135</v>
      </c>
      <c r="C40" s="78">
        <v>20200</v>
      </c>
      <c r="D40" s="29" t="s">
        <v>179</v>
      </c>
      <c r="E40" s="30"/>
      <c r="F40" s="66"/>
      <c r="G40" s="67"/>
      <c r="H40" s="68"/>
      <c r="I40" s="66">
        <f t="shared" si="7"/>
        <v>0</v>
      </c>
      <c r="J40" s="31"/>
      <c r="K40" s="32">
        <f t="shared" si="8"/>
        <v>0</v>
      </c>
      <c r="L40" s="33"/>
      <c r="M40" s="33">
        <f t="shared" si="3"/>
        <v>0</v>
      </c>
      <c r="N40" s="33"/>
      <c r="O40" s="33">
        <f t="shared" si="9"/>
        <v>0</v>
      </c>
      <c r="P40" s="33"/>
      <c r="Q40" s="33">
        <f t="shared" si="10"/>
        <v>0</v>
      </c>
      <c r="R40" s="33"/>
      <c r="S40" s="33">
        <f t="shared" si="11"/>
        <v>0</v>
      </c>
      <c r="T40" s="33"/>
      <c r="U40" s="33">
        <f t="shared" si="12"/>
        <v>0</v>
      </c>
      <c r="V40" s="33"/>
      <c r="W40" s="33">
        <f t="shared" si="13"/>
        <v>0</v>
      </c>
      <c r="X40" s="33"/>
      <c r="Y40" s="33">
        <f t="shared" si="14"/>
        <v>0</v>
      </c>
      <c r="Z40" s="33"/>
      <c r="AA40" s="33">
        <f t="shared" si="15"/>
        <v>0</v>
      </c>
      <c r="AB40" s="33"/>
      <c r="AC40" s="33">
        <f t="shared" si="16"/>
        <v>0</v>
      </c>
      <c r="AD40" s="33"/>
      <c r="AE40" s="33">
        <f t="shared" si="17"/>
        <v>0</v>
      </c>
      <c r="AF40" s="33"/>
      <c r="AG40" s="33">
        <f t="shared" si="18"/>
        <v>0</v>
      </c>
      <c r="AH40" s="33"/>
      <c r="AI40" s="33">
        <f t="shared" si="19"/>
        <v>0</v>
      </c>
      <c r="AJ40" s="33"/>
      <c r="AK40" s="33">
        <f t="shared" si="20"/>
        <v>0</v>
      </c>
      <c r="AL40" s="33"/>
      <c r="AM40" s="33">
        <f t="shared" si="21"/>
        <v>0</v>
      </c>
      <c r="AN40" s="34">
        <f t="shared" si="4"/>
        <v>0</v>
      </c>
      <c r="AO40" s="34">
        <f t="shared" si="5"/>
        <v>0</v>
      </c>
      <c r="AP40" s="34">
        <f t="shared" si="1"/>
        <v>0</v>
      </c>
      <c r="AQ40" s="163">
        <f t="shared" si="2"/>
        <v>0</v>
      </c>
      <c r="AR40" s="100"/>
      <c r="AS40" s="35"/>
      <c r="AT40" s="36">
        <f t="shared" si="0"/>
        <v>0</v>
      </c>
      <c r="AU40" s="37" t="str">
        <f>IF(COUNTIF(AU41:AU48,"MEDIDO")&lt;&gt;0,"MEDIDO","NÃO MEDIDO")</f>
        <v>NÃO MEDIDO</v>
      </c>
      <c r="AV40" s="38"/>
      <c r="AW40" s="39"/>
    </row>
    <row r="41" spans="1:49" s="2" customFormat="1" ht="30" customHeight="1" x14ac:dyDescent="0.2">
      <c r="A41" s="1" t="s">
        <v>134</v>
      </c>
      <c r="B41" s="1"/>
      <c r="C41" s="78" t="s">
        <v>235</v>
      </c>
      <c r="D41" s="29" t="s">
        <v>236</v>
      </c>
      <c r="E41" s="30" t="s">
        <v>50</v>
      </c>
      <c r="F41" s="66">
        <v>0.2</v>
      </c>
      <c r="G41" s="67"/>
      <c r="H41" s="68"/>
      <c r="I41" s="66">
        <f t="shared" si="7"/>
        <v>0.2</v>
      </c>
      <c r="J41" s="31">
        <v>81.52</v>
      </c>
      <c r="K41" s="32">
        <f t="shared" si="8"/>
        <v>16.3</v>
      </c>
      <c r="L41" s="33"/>
      <c r="M41" s="33">
        <f t="shared" si="3"/>
        <v>0</v>
      </c>
      <c r="N41" s="33"/>
      <c r="O41" s="33">
        <f t="shared" si="9"/>
        <v>0</v>
      </c>
      <c r="P41" s="33"/>
      <c r="Q41" s="33">
        <f t="shared" si="10"/>
        <v>0</v>
      </c>
      <c r="R41" s="33"/>
      <c r="S41" s="33">
        <f t="shared" si="11"/>
        <v>0</v>
      </c>
      <c r="T41" s="33"/>
      <c r="U41" s="33">
        <f t="shared" si="12"/>
        <v>0</v>
      </c>
      <c r="V41" s="33"/>
      <c r="W41" s="33">
        <f t="shared" si="13"/>
        <v>0</v>
      </c>
      <c r="X41" s="33"/>
      <c r="Y41" s="33">
        <f t="shared" si="14"/>
        <v>0</v>
      </c>
      <c r="Z41" s="33"/>
      <c r="AA41" s="33">
        <f t="shared" si="15"/>
        <v>0</v>
      </c>
      <c r="AB41" s="33"/>
      <c r="AC41" s="33">
        <f t="shared" si="16"/>
        <v>0</v>
      </c>
      <c r="AD41" s="33"/>
      <c r="AE41" s="33">
        <f t="shared" si="17"/>
        <v>0</v>
      </c>
      <c r="AF41" s="33"/>
      <c r="AG41" s="33">
        <f t="shared" si="18"/>
        <v>0</v>
      </c>
      <c r="AH41" s="33"/>
      <c r="AI41" s="33">
        <f t="shared" si="19"/>
        <v>0</v>
      </c>
      <c r="AJ41" s="33"/>
      <c r="AK41" s="33">
        <f t="shared" si="20"/>
        <v>0</v>
      </c>
      <c r="AL41" s="33"/>
      <c r="AM41" s="33">
        <f t="shared" si="21"/>
        <v>0</v>
      </c>
      <c r="AN41" s="34">
        <f t="shared" si="4"/>
        <v>0</v>
      </c>
      <c r="AO41" s="34">
        <f t="shared" si="5"/>
        <v>0</v>
      </c>
      <c r="AP41" s="34">
        <f t="shared" si="1"/>
        <v>0.2</v>
      </c>
      <c r="AQ41" s="163">
        <f t="shared" si="2"/>
        <v>16.3</v>
      </c>
      <c r="AR41" s="100"/>
      <c r="AS41" s="35"/>
      <c r="AT41" s="36">
        <f t="shared" si="0"/>
        <v>0</v>
      </c>
      <c r="AU41" s="37" t="str">
        <f t="shared" si="6"/>
        <v>NÃO MEDIDO</v>
      </c>
      <c r="AV41" s="38"/>
      <c r="AW41" s="39"/>
    </row>
    <row r="42" spans="1:49" s="2" customFormat="1" ht="43.5" customHeight="1" x14ac:dyDescent="0.2">
      <c r="A42" s="2" t="s">
        <v>134</v>
      </c>
      <c r="C42" s="78" t="s">
        <v>241</v>
      </c>
      <c r="D42" s="29" t="s">
        <v>242</v>
      </c>
      <c r="E42" s="30" t="s">
        <v>58</v>
      </c>
      <c r="F42" s="66">
        <v>12</v>
      </c>
      <c r="G42" s="67"/>
      <c r="H42" s="68"/>
      <c r="I42" s="66">
        <f t="shared" si="7"/>
        <v>12</v>
      </c>
      <c r="J42" s="31">
        <v>6.22</v>
      </c>
      <c r="K42" s="32">
        <f t="shared" si="8"/>
        <v>74.64</v>
      </c>
      <c r="L42" s="33"/>
      <c r="M42" s="33">
        <f t="shared" si="3"/>
        <v>0</v>
      </c>
      <c r="N42" s="33"/>
      <c r="O42" s="33">
        <f t="shared" si="9"/>
        <v>0</v>
      </c>
      <c r="P42" s="33"/>
      <c r="Q42" s="33">
        <f t="shared" si="10"/>
        <v>0</v>
      </c>
      <c r="R42" s="33"/>
      <c r="S42" s="33">
        <f t="shared" si="11"/>
        <v>0</v>
      </c>
      <c r="T42" s="33"/>
      <c r="U42" s="33">
        <f t="shared" si="12"/>
        <v>0</v>
      </c>
      <c r="V42" s="33"/>
      <c r="W42" s="33">
        <f t="shared" si="13"/>
        <v>0</v>
      </c>
      <c r="X42" s="33"/>
      <c r="Y42" s="33">
        <f t="shared" si="14"/>
        <v>0</v>
      </c>
      <c r="Z42" s="33"/>
      <c r="AA42" s="33">
        <f t="shared" si="15"/>
        <v>0</v>
      </c>
      <c r="AB42" s="33"/>
      <c r="AC42" s="33">
        <f t="shared" si="16"/>
        <v>0</v>
      </c>
      <c r="AD42" s="33"/>
      <c r="AE42" s="33">
        <f t="shared" si="17"/>
        <v>0</v>
      </c>
      <c r="AF42" s="33"/>
      <c r="AG42" s="33">
        <f t="shared" si="18"/>
        <v>0</v>
      </c>
      <c r="AH42" s="33"/>
      <c r="AI42" s="33">
        <f t="shared" si="19"/>
        <v>0</v>
      </c>
      <c r="AJ42" s="33"/>
      <c r="AK42" s="33">
        <f t="shared" si="20"/>
        <v>0</v>
      </c>
      <c r="AL42" s="33"/>
      <c r="AM42" s="33">
        <f t="shared" si="21"/>
        <v>0</v>
      </c>
      <c r="AN42" s="34">
        <f t="shared" si="4"/>
        <v>0</v>
      </c>
      <c r="AO42" s="34">
        <f t="shared" si="5"/>
        <v>0</v>
      </c>
      <c r="AP42" s="34">
        <f t="shared" si="1"/>
        <v>12</v>
      </c>
      <c r="AQ42" s="163">
        <f t="shared" si="2"/>
        <v>74.64</v>
      </c>
      <c r="AR42" s="100"/>
      <c r="AS42" s="35"/>
      <c r="AT42" s="36">
        <f t="shared" si="0"/>
        <v>0</v>
      </c>
      <c r="AU42" s="37" t="str">
        <f t="shared" si="6"/>
        <v>NÃO MEDIDO</v>
      </c>
      <c r="AV42" s="38"/>
      <c r="AW42" s="39"/>
    </row>
    <row r="43" spans="1:49" s="2" customFormat="1" ht="36" customHeight="1" x14ac:dyDescent="0.2">
      <c r="A43" s="2" t="s">
        <v>134</v>
      </c>
      <c r="C43" s="78" t="s">
        <v>243</v>
      </c>
      <c r="D43" s="29" t="s">
        <v>244</v>
      </c>
      <c r="E43" s="30" t="s">
        <v>50</v>
      </c>
      <c r="F43" s="66">
        <v>0.35</v>
      </c>
      <c r="G43" s="67"/>
      <c r="H43" s="68"/>
      <c r="I43" s="66">
        <f t="shared" si="7"/>
        <v>0.35</v>
      </c>
      <c r="J43" s="31">
        <v>494.54</v>
      </c>
      <c r="K43" s="32">
        <f t="shared" si="8"/>
        <v>173.09</v>
      </c>
      <c r="L43" s="33"/>
      <c r="M43" s="33">
        <f t="shared" si="3"/>
        <v>0</v>
      </c>
      <c r="N43" s="33"/>
      <c r="O43" s="33">
        <f t="shared" si="9"/>
        <v>0</v>
      </c>
      <c r="P43" s="33"/>
      <c r="Q43" s="33">
        <f t="shared" si="10"/>
        <v>0</v>
      </c>
      <c r="R43" s="33"/>
      <c r="S43" s="33">
        <f t="shared" si="11"/>
        <v>0</v>
      </c>
      <c r="T43" s="33"/>
      <c r="U43" s="33">
        <f t="shared" si="12"/>
        <v>0</v>
      </c>
      <c r="V43" s="33"/>
      <c r="W43" s="33">
        <f t="shared" si="13"/>
        <v>0</v>
      </c>
      <c r="X43" s="33"/>
      <c r="Y43" s="33">
        <f t="shared" si="14"/>
        <v>0</v>
      </c>
      <c r="Z43" s="33"/>
      <c r="AA43" s="33">
        <f t="shared" si="15"/>
        <v>0</v>
      </c>
      <c r="AB43" s="33"/>
      <c r="AC43" s="33">
        <f t="shared" si="16"/>
        <v>0</v>
      </c>
      <c r="AD43" s="33"/>
      <c r="AE43" s="33">
        <f t="shared" si="17"/>
        <v>0</v>
      </c>
      <c r="AF43" s="33"/>
      <c r="AG43" s="33">
        <f t="shared" si="18"/>
        <v>0</v>
      </c>
      <c r="AH43" s="33"/>
      <c r="AI43" s="33">
        <f t="shared" si="19"/>
        <v>0</v>
      </c>
      <c r="AJ43" s="33"/>
      <c r="AK43" s="33">
        <f t="shared" si="20"/>
        <v>0</v>
      </c>
      <c r="AL43" s="33"/>
      <c r="AM43" s="33">
        <f t="shared" si="21"/>
        <v>0</v>
      </c>
      <c r="AN43" s="34">
        <f t="shared" si="4"/>
        <v>0</v>
      </c>
      <c r="AO43" s="34">
        <f t="shared" si="5"/>
        <v>0</v>
      </c>
      <c r="AP43" s="34">
        <f t="shared" si="1"/>
        <v>0.35</v>
      </c>
      <c r="AQ43" s="163">
        <f t="shared" si="2"/>
        <v>173.09</v>
      </c>
      <c r="AR43" s="100"/>
      <c r="AS43" s="35"/>
      <c r="AT43" s="36">
        <f t="shared" si="0"/>
        <v>0</v>
      </c>
      <c r="AU43" s="37" t="str">
        <f t="shared" si="6"/>
        <v>NÃO MEDIDO</v>
      </c>
      <c r="AV43" s="38"/>
      <c r="AW43" s="39"/>
    </row>
    <row r="44" spans="1:49" s="2" customFormat="1" ht="32.25" customHeight="1" x14ac:dyDescent="0.2">
      <c r="A44" s="2" t="s">
        <v>134</v>
      </c>
      <c r="C44" s="78" t="s">
        <v>245</v>
      </c>
      <c r="D44" s="29" t="s">
        <v>246</v>
      </c>
      <c r="E44" s="30" t="s">
        <v>50</v>
      </c>
      <c r="F44" s="66">
        <v>15.5</v>
      </c>
      <c r="G44" s="67"/>
      <c r="H44" s="68"/>
      <c r="I44" s="66">
        <f t="shared" si="7"/>
        <v>15.5</v>
      </c>
      <c r="J44" s="31">
        <v>871</v>
      </c>
      <c r="K44" s="32">
        <f t="shared" si="8"/>
        <v>13500.5</v>
      </c>
      <c r="L44" s="33"/>
      <c r="M44" s="33">
        <f t="shared" si="3"/>
        <v>0</v>
      </c>
      <c r="N44" s="33"/>
      <c r="O44" s="33">
        <f t="shared" si="9"/>
        <v>0</v>
      </c>
      <c r="P44" s="33"/>
      <c r="Q44" s="33">
        <f t="shared" si="10"/>
        <v>0</v>
      </c>
      <c r="R44" s="33"/>
      <c r="S44" s="33">
        <f t="shared" si="11"/>
        <v>0</v>
      </c>
      <c r="T44" s="33"/>
      <c r="U44" s="33">
        <f t="shared" si="12"/>
        <v>0</v>
      </c>
      <c r="V44" s="33"/>
      <c r="W44" s="33">
        <f t="shared" si="13"/>
        <v>0</v>
      </c>
      <c r="X44" s="33"/>
      <c r="Y44" s="33">
        <f t="shared" si="14"/>
        <v>0</v>
      </c>
      <c r="Z44" s="33"/>
      <c r="AA44" s="33">
        <f t="shared" si="15"/>
        <v>0</v>
      </c>
      <c r="AB44" s="33"/>
      <c r="AC44" s="33">
        <f t="shared" si="16"/>
        <v>0</v>
      </c>
      <c r="AD44" s="33"/>
      <c r="AE44" s="33">
        <f t="shared" si="17"/>
        <v>0</v>
      </c>
      <c r="AF44" s="33"/>
      <c r="AG44" s="33">
        <f t="shared" si="18"/>
        <v>0</v>
      </c>
      <c r="AH44" s="33"/>
      <c r="AI44" s="33">
        <f t="shared" si="19"/>
        <v>0</v>
      </c>
      <c r="AJ44" s="33"/>
      <c r="AK44" s="33">
        <f t="shared" si="20"/>
        <v>0</v>
      </c>
      <c r="AL44" s="33"/>
      <c r="AM44" s="33">
        <f t="shared" si="21"/>
        <v>0</v>
      </c>
      <c r="AN44" s="34">
        <f t="shared" si="4"/>
        <v>0</v>
      </c>
      <c r="AO44" s="34">
        <f t="shared" si="5"/>
        <v>0</v>
      </c>
      <c r="AP44" s="34">
        <f t="shared" si="1"/>
        <v>15.5</v>
      </c>
      <c r="AQ44" s="163">
        <f t="shared" si="2"/>
        <v>13500.5</v>
      </c>
      <c r="AR44" s="100"/>
      <c r="AS44" s="35"/>
      <c r="AT44" s="36">
        <f t="shared" si="0"/>
        <v>0</v>
      </c>
      <c r="AU44" s="37" t="str">
        <f t="shared" si="6"/>
        <v>NÃO MEDIDO</v>
      </c>
      <c r="AV44" s="38"/>
      <c r="AW44" s="39"/>
    </row>
    <row r="45" spans="1:49" s="2" customFormat="1" ht="45" customHeight="1" x14ac:dyDescent="0.2">
      <c r="A45" s="2" t="s">
        <v>134</v>
      </c>
      <c r="C45" s="78" t="s">
        <v>247</v>
      </c>
      <c r="D45" s="29" t="s">
        <v>248</v>
      </c>
      <c r="E45" s="30" t="s">
        <v>57</v>
      </c>
      <c r="F45" s="66">
        <v>2</v>
      </c>
      <c r="G45" s="67"/>
      <c r="H45" s="68"/>
      <c r="I45" s="66">
        <f t="shared" si="7"/>
        <v>2</v>
      </c>
      <c r="J45" s="31">
        <v>49.29</v>
      </c>
      <c r="K45" s="32">
        <f t="shared" si="8"/>
        <v>98.58</v>
      </c>
      <c r="L45" s="33"/>
      <c r="M45" s="33">
        <f t="shared" si="3"/>
        <v>0</v>
      </c>
      <c r="N45" s="33"/>
      <c r="O45" s="33">
        <f t="shared" si="9"/>
        <v>0</v>
      </c>
      <c r="P45" s="33"/>
      <c r="Q45" s="33">
        <f t="shared" si="10"/>
        <v>0</v>
      </c>
      <c r="R45" s="33"/>
      <c r="S45" s="33">
        <f t="shared" si="11"/>
        <v>0</v>
      </c>
      <c r="T45" s="33"/>
      <c r="U45" s="33">
        <f t="shared" si="12"/>
        <v>0</v>
      </c>
      <c r="V45" s="33"/>
      <c r="W45" s="33">
        <f t="shared" si="13"/>
        <v>0</v>
      </c>
      <c r="X45" s="33"/>
      <c r="Y45" s="33">
        <f t="shared" si="14"/>
        <v>0</v>
      </c>
      <c r="Z45" s="33"/>
      <c r="AA45" s="33">
        <f t="shared" si="15"/>
        <v>0</v>
      </c>
      <c r="AB45" s="33"/>
      <c r="AC45" s="33">
        <f t="shared" si="16"/>
        <v>0</v>
      </c>
      <c r="AD45" s="33"/>
      <c r="AE45" s="33">
        <f t="shared" si="17"/>
        <v>0</v>
      </c>
      <c r="AF45" s="33"/>
      <c r="AG45" s="33">
        <f t="shared" si="18"/>
        <v>0</v>
      </c>
      <c r="AH45" s="33"/>
      <c r="AI45" s="33">
        <f t="shared" si="19"/>
        <v>0</v>
      </c>
      <c r="AJ45" s="33"/>
      <c r="AK45" s="33">
        <f t="shared" si="20"/>
        <v>0</v>
      </c>
      <c r="AL45" s="33"/>
      <c r="AM45" s="33">
        <f t="shared" si="21"/>
        <v>0</v>
      </c>
      <c r="AN45" s="34">
        <f t="shared" si="4"/>
        <v>0</v>
      </c>
      <c r="AO45" s="34">
        <f t="shared" si="5"/>
        <v>0</v>
      </c>
      <c r="AP45" s="34">
        <f t="shared" si="1"/>
        <v>2</v>
      </c>
      <c r="AQ45" s="163">
        <f t="shared" si="2"/>
        <v>98.58</v>
      </c>
      <c r="AR45" s="100"/>
      <c r="AS45" s="35"/>
      <c r="AT45" s="36">
        <f t="shared" si="0"/>
        <v>0</v>
      </c>
      <c r="AU45" s="37" t="str">
        <f t="shared" si="6"/>
        <v>NÃO MEDIDO</v>
      </c>
      <c r="AV45" s="38"/>
      <c r="AW45" s="39"/>
    </row>
    <row r="46" spans="1:49" s="2" customFormat="1" ht="43.5" customHeight="1" x14ac:dyDescent="0.2">
      <c r="A46" s="2" t="s">
        <v>134</v>
      </c>
      <c r="C46" s="78" t="s">
        <v>249</v>
      </c>
      <c r="D46" s="29" t="s">
        <v>250</v>
      </c>
      <c r="E46" s="30" t="s">
        <v>58</v>
      </c>
      <c r="F46" s="66">
        <v>100</v>
      </c>
      <c r="G46" s="67"/>
      <c r="H46" s="68"/>
      <c r="I46" s="66">
        <f t="shared" si="7"/>
        <v>100</v>
      </c>
      <c r="J46" s="31">
        <v>0.79</v>
      </c>
      <c r="K46" s="32">
        <f t="shared" si="8"/>
        <v>79</v>
      </c>
      <c r="L46" s="33"/>
      <c r="M46" s="33">
        <f t="shared" si="3"/>
        <v>0</v>
      </c>
      <c r="N46" s="33"/>
      <c r="O46" s="33">
        <f t="shared" si="9"/>
        <v>0</v>
      </c>
      <c r="P46" s="33"/>
      <c r="Q46" s="33">
        <f t="shared" si="10"/>
        <v>0</v>
      </c>
      <c r="R46" s="33"/>
      <c r="S46" s="33">
        <f t="shared" si="11"/>
        <v>0</v>
      </c>
      <c r="T46" s="33"/>
      <c r="U46" s="33">
        <f t="shared" si="12"/>
        <v>0</v>
      </c>
      <c r="V46" s="33"/>
      <c r="W46" s="33">
        <f t="shared" si="13"/>
        <v>0</v>
      </c>
      <c r="X46" s="33"/>
      <c r="Y46" s="33">
        <f t="shared" si="14"/>
        <v>0</v>
      </c>
      <c r="Z46" s="33"/>
      <c r="AA46" s="33">
        <f t="shared" si="15"/>
        <v>0</v>
      </c>
      <c r="AB46" s="33"/>
      <c r="AC46" s="33">
        <f t="shared" si="16"/>
        <v>0</v>
      </c>
      <c r="AD46" s="33"/>
      <c r="AE46" s="33">
        <f t="shared" si="17"/>
        <v>0</v>
      </c>
      <c r="AF46" s="33"/>
      <c r="AG46" s="33">
        <f t="shared" si="18"/>
        <v>0</v>
      </c>
      <c r="AH46" s="33"/>
      <c r="AI46" s="33">
        <f t="shared" si="19"/>
        <v>0</v>
      </c>
      <c r="AJ46" s="33"/>
      <c r="AK46" s="33">
        <f t="shared" si="20"/>
        <v>0</v>
      </c>
      <c r="AL46" s="33"/>
      <c r="AM46" s="33">
        <f t="shared" si="21"/>
        <v>0</v>
      </c>
      <c r="AN46" s="34">
        <f t="shared" si="4"/>
        <v>0</v>
      </c>
      <c r="AO46" s="34">
        <f t="shared" si="5"/>
        <v>0</v>
      </c>
      <c r="AP46" s="34">
        <f t="shared" si="1"/>
        <v>100</v>
      </c>
      <c r="AQ46" s="163">
        <f t="shared" si="2"/>
        <v>79</v>
      </c>
      <c r="AR46" s="100"/>
      <c r="AS46" s="35"/>
      <c r="AT46" s="36">
        <f t="shared" si="0"/>
        <v>0</v>
      </c>
      <c r="AU46" s="37" t="str">
        <f t="shared" si="6"/>
        <v>NÃO MEDIDO</v>
      </c>
      <c r="AV46" s="38"/>
      <c r="AW46" s="39"/>
    </row>
    <row r="47" spans="1:49" s="2" customFormat="1" ht="42" customHeight="1" x14ac:dyDescent="0.2">
      <c r="A47" s="2" t="s">
        <v>134</v>
      </c>
      <c r="C47" s="78" t="s">
        <v>251</v>
      </c>
      <c r="D47" s="29" t="s">
        <v>252</v>
      </c>
      <c r="E47" s="30" t="s">
        <v>58</v>
      </c>
      <c r="F47" s="66">
        <v>30</v>
      </c>
      <c r="G47" s="67"/>
      <c r="H47" s="68"/>
      <c r="I47" s="66">
        <f t="shared" si="7"/>
        <v>30</v>
      </c>
      <c r="J47" s="31">
        <v>11.94</v>
      </c>
      <c r="K47" s="32">
        <f t="shared" si="8"/>
        <v>358.2</v>
      </c>
      <c r="L47" s="33"/>
      <c r="M47" s="33">
        <f t="shared" si="3"/>
        <v>0</v>
      </c>
      <c r="N47" s="33"/>
      <c r="O47" s="33">
        <f t="shared" si="9"/>
        <v>0</v>
      </c>
      <c r="P47" s="33"/>
      <c r="Q47" s="33">
        <f t="shared" si="10"/>
        <v>0</v>
      </c>
      <c r="R47" s="33"/>
      <c r="S47" s="33">
        <f t="shared" si="11"/>
        <v>0</v>
      </c>
      <c r="T47" s="33"/>
      <c r="U47" s="33">
        <f t="shared" si="12"/>
        <v>0</v>
      </c>
      <c r="V47" s="33"/>
      <c r="W47" s="33">
        <f t="shared" si="13"/>
        <v>0</v>
      </c>
      <c r="X47" s="33"/>
      <c r="Y47" s="33">
        <f t="shared" si="14"/>
        <v>0</v>
      </c>
      <c r="Z47" s="33"/>
      <c r="AA47" s="33">
        <f t="shared" si="15"/>
        <v>0</v>
      </c>
      <c r="AB47" s="33"/>
      <c r="AC47" s="33">
        <f t="shared" si="16"/>
        <v>0</v>
      </c>
      <c r="AD47" s="33"/>
      <c r="AE47" s="33">
        <f t="shared" si="17"/>
        <v>0</v>
      </c>
      <c r="AF47" s="33"/>
      <c r="AG47" s="33">
        <f t="shared" si="18"/>
        <v>0</v>
      </c>
      <c r="AH47" s="33"/>
      <c r="AI47" s="33">
        <f t="shared" si="19"/>
        <v>0</v>
      </c>
      <c r="AJ47" s="33"/>
      <c r="AK47" s="33">
        <f t="shared" si="20"/>
        <v>0</v>
      </c>
      <c r="AL47" s="33"/>
      <c r="AM47" s="33">
        <f t="shared" si="21"/>
        <v>0</v>
      </c>
      <c r="AN47" s="34">
        <f t="shared" si="4"/>
        <v>0</v>
      </c>
      <c r="AO47" s="34">
        <f t="shared" si="5"/>
        <v>0</v>
      </c>
      <c r="AP47" s="34">
        <f t="shared" si="1"/>
        <v>30</v>
      </c>
      <c r="AQ47" s="163">
        <f t="shared" si="2"/>
        <v>358.2</v>
      </c>
      <c r="AR47" s="100"/>
      <c r="AS47" s="35"/>
      <c r="AT47" s="36">
        <f t="shared" si="0"/>
        <v>0</v>
      </c>
      <c r="AU47" s="37" t="str">
        <f t="shared" si="6"/>
        <v>NÃO MEDIDO</v>
      </c>
      <c r="AV47" s="38"/>
      <c r="AW47" s="39"/>
    </row>
    <row r="48" spans="1:49" s="2" customFormat="1" ht="33.75" customHeight="1" x14ac:dyDescent="0.2">
      <c r="A48" s="2" t="s">
        <v>134</v>
      </c>
      <c r="C48" s="78" t="s">
        <v>253</v>
      </c>
      <c r="D48" s="29" t="s">
        <v>254</v>
      </c>
      <c r="E48" s="30" t="s">
        <v>57</v>
      </c>
      <c r="F48" s="66">
        <v>2</v>
      </c>
      <c r="G48" s="67"/>
      <c r="H48" s="68"/>
      <c r="I48" s="66">
        <f t="shared" si="7"/>
        <v>2</v>
      </c>
      <c r="J48" s="31">
        <v>174.49</v>
      </c>
      <c r="K48" s="32">
        <f t="shared" si="8"/>
        <v>348.98</v>
      </c>
      <c r="L48" s="33"/>
      <c r="M48" s="33">
        <f t="shared" si="3"/>
        <v>0</v>
      </c>
      <c r="N48" s="33"/>
      <c r="O48" s="33">
        <f t="shared" si="9"/>
        <v>0</v>
      </c>
      <c r="P48" s="33"/>
      <c r="Q48" s="33">
        <f t="shared" si="10"/>
        <v>0</v>
      </c>
      <c r="R48" s="33"/>
      <c r="S48" s="33">
        <f t="shared" si="11"/>
        <v>0</v>
      </c>
      <c r="T48" s="33"/>
      <c r="U48" s="33">
        <f t="shared" si="12"/>
        <v>0</v>
      </c>
      <c r="V48" s="33"/>
      <c r="W48" s="33">
        <f t="shared" si="13"/>
        <v>0</v>
      </c>
      <c r="X48" s="33"/>
      <c r="Y48" s="33">
        <f t="shared" si="14"/>
        <v>0</v>
      </c>
      <c r="Z48" s="33"/>
      <c r="AA48" s="33">
        <f t="shared" si="15"/>
        <v>0</v>
      </c>
      <c r="AB48" s="33"/>
      <c r="AC48" s="33">
        <f t="shared" si="16"/>
        <v>0</v>
      </c>
      <c r="AD48" s="33"/>
      <c r="AE48" s="33">
        <f t="shared" si="17"/>
        <v>0</v>
      </c>
      <c r="AF48" s="33"/>
      <c r="AG48" s="33">
        <f t="shared" si="18"/>
        <v>0</v>
      </c>
      <c r="AH48" s="33"/>
      <c r="AI48" s="33">
        <f t="shared" si="19"/>
        <v>0</v>
      </c>
      <c r="AJ48" s="33"/>
      <c r="AK48" s="33">
        <f t="shared" si="20"/>
        <v>0</v>
      </c>
      <c r="AL48" s="33"/>
      <c r="AM48" s="33">
        <f t="shared" si="21"/>
        <v>0</v>
      </c>
      <c r="AN48" s="34">
        <f t="shared" si="4"/>
        <v>0</v>
      </c>
      <c r="AO48" s="34">
        <f t="shared" si="5"/>
        <v>0</v>
      </c>
      <c r="AP48" s="34">
        <f t="shared" si="1"/>
        <v>2</v>
      </c>
      <c r="AQ48" s="163">
        <f t="shared" si="2"/>
        <v>348.98</v>
      </c>
      <c r="AR48" s="100"/>
      <c r="AS48" s="35"/>
      <c r="AT48" s="36">
        <f t="shared" si="0"/>
        <v>0</v>
      </c>
      <c r="AU48" s="37" t="str">
        <f t="shared" si="6"/>
        <v>NÃO MEDIDO</v>
      </c>
      <c r="AV48" s="38"/>
      <c r="AW48" s="39"/>
    </row>
    <row r="49" spans="1:49" s="2" customFormat="1" ht="36.75" customHeight="1" x14ac:dyDescent="0.2">
      <c r="A49" s="2" t="s">
        <v>135</v>
      </c>
      <c r="C49" s="78">
        <v>20500</v>
      </c>
      <c r="D49" s="29" t="s">
        <v>255</v>
      </c>
      <c r="E49" s="30"/>
      <c r="F49" s="66"/>
      <c r="G49" s="67"/>
      <c r="H49" s="68"/>
      <c r="I49" s="66">
        <f t="shared" si="7"/>
        <v>0</v>
      </c>
      <c r="J49" s="31"/>
      <c r="K49" s="32">
        <f t="shared" si="8"/>
        <v>0</v>
      </c>
      <c r="L49" s="33"/>
      <c r="M49" s="33">
        <f t="shared" si="3"/>
        <v>0</v>
      </c>
      <c r="N49" s="33"/>
      <c r="O49" s="33">
        <f t="shared" si="9"/>
        <v>0</v>
      </c>
      <c r="P49" s="33"/>
      <c r="Q49" s="33">
        <f t="shared" si="10"/>
        <v>0</v>
      </c>
      <c r="R49" s="33"/>
      <c r="S49" s="33">
        <f t="shared" si="11"/>
        <v>0</v>
      </c>
      <c r="T49" s="33"/>
      <c r="U49" s="33">
        <f t="shared" si="12"/>
        <v>0</v>
      </c>
      <c r="V49" s="33"/>
      <c r="W49" s="33">
        <f t="shared" si="13"/>
        <v>0</v>
      </c>
      <c r="X49" s="33"/>
      <c r="Y49" s="33">
        <f t="shared" si="14"/>
        <v>0</v>
      </c>
      <c r="Z49" s="33"/>
      <c r="AA49" s="33">
        <f t="shared" si="15"/>
        <v>0</v>
      </c>
      <c r="AB49" s="33"/>
      <c r="AC49" s="33">
        <f t="shared" si="16"/>
        <v>0</v>
      </c>
      <c r="AD49" s="33"/>
      <c r="AE49" s="33">
        <f t="shared" si="17"/>
        <v>0</v>
      </c>
      <c r="AF49" s="33"/>
      <c r="AG49" s="33">
        <f t="shared" si="18"/>
        <v>0</v>
      </c>
      <c r="AH49" s="33"/>
      <c r="AI49" s="33">
        <f t="shared" si="19"/>
        <v>0</v>
      </c>
      <c r="AJ49" s="33"/>
      <c r="AK49" s="33">
        <f t="shared" si="20"/>
        <v>0</v>
      </c>
      <c r="AL49" s="33"/>
      <c r="AM49" s="33">
        <f t="shared" si="21"/>
        <v>0</v>
      </c>
      <c r="AN49" s="34">
        <f t="shared" si="4"/>
        <v>0</v>
      </c>
      <c r="AO49" s="34">
        <f t="shared" si="5"/>
        <v>0</v>
      </c>
      <c r="AP49" s="34">
        <f t="shared" si="1"/>
        <v>0</v>
      </c>
      <c r="AQ49" s="163">
        <f t="shared" si="2"/>
        <v>0</v>
      </c>
      <c r="AR49" s="100"/>
      <c r="AS49" s="35"/>
      <c r="AT49" s="36">
        <f t="shared" si="0"/>
        <v>0</v>
      </c>
      <c r="AU49" s="37" t="str">
        <f>IF(COUNTIF(AU50:AU61,"MEDIDO")&lt;&gt;0,"MEDIDO","NÃO MEDIDO")</f>
        <v>NÃO MEDIDO</v>
      </c>
      <c r="AV49" s="38"/>
      <c r="AW49" s="39"/>
    </row>
    <row r="50" spans="1:49" s="2" customFormat="1" ht="43.5" customHeight="1" x14ac:dyDescent="0.2">
      <c r="A50" s="2" t="s">
        <v>134</v>
      </c>
      <c r="C50" s="78" t="s">
        <v>256</v>
      </c>
      <c r="D50" s="29" t="s">
        <v>257</v>
      </c>
      <c r="E50" s="30" t="s">
        <v>58</v>
      </c>
      <c r="F50" s="66">
        <v>60</v>
      </c>
      <c r="G50" s="67"/>
      <c r="H50" s="68"/>
      <c r="I50" s="66">
        <f t="shared" si="7"/>
        <v>60</v>
      </c>
      <c r="J50" s="31">
        <v>31.89</v>
      </c>
      <c r="K50" s="32">
        <f t="shared" si="8"/>
        <v>1913.4</v>
      </c>
      <c r="L50" s="33"/>
      <c r="M50" s="33">
        <f t="shared" si="3"/>
        <v>0</v>
      </c>
      <c r="N50" s="33"/>
      <c r="O50" s="33">
        <f t="shared" si="9"/>
        <v>0</v>
      </c>
      <c r="P50" s="33"/>
      <c r="Q50" s="33">
        <f t="shared" si="10"/>
        <v>0</v>
      </c>
      <c r="R50" s="33"/>
      <c r="S50" s="33">
        <f t="shared" si="11"/>
        <v>0</v>
      </c>
      <c r="T50" s="33"/>
      <c r="U50" s="33">
        <f t="shared" si="12"/>
        <v>0</v>
      </c>
      <c r="V50" s="33"/>
      <c r="W50" s="33">
        <f t="shared" si="13"/>
        <v>0</v>
      </c>
      <c r="X50" s="33"/>
      <c r="Y50" s="33">
        <f t="shared" si="14"/>
        <v>0</v>
      </c>
      <c r="Z50" s="33"/>
      <c r="AA50" s="33">
        <f t="shared" si="15"/>
        <v>0</v>
      </c>
      <c r="AB50" s="33"/>
      <c r="AC50" s="33">
        <f t="shared" si="16"/>
        <v>0</v>
      </c>
      <c r="AD50" s="33"/>
      <c r="AE50" s="33">
        <f t="shared" si="17"/>
        <v>0</v>
      </c>
      <c r="AF50" s="33"/>
      <c r="AG50" s="33">
        <f t="shared" si="18"/>
        <v>0</v>
      </c>
      <c r="AH50" s="33"/>
      <c r="AI50" s="33">
        <f t="shared" si="19"/>
        <v>0</v>
      </c>
      <c r="AJ50" s="33"/>
      <c r="AK50" s="33">
        <f t="shared" si="20"/>
        <v>0</v>
      </c>
      <c r="AL50" s="33"/>
      <c r="AM50" s="33">
        <f t="shared" si="21"/>
        <v>0</v>
      </c>
      <c r="AN50" s="34">
        <f t="shared" si="4"/>
        <v>0</v>
      </c>
      <c r="AO50" s="34">
        <f t="shared" si="5"/>
        <v>0</v>
      </c>
      <c r="AP50" s="34">
        <f t="shared" si="1"/>
        <v>60</v>
      </c>
      <c r="AQ50" s="163">
        <f t="shared" si="2"/>
        <v>1913.4</v>
      </c>
      <c r="AR50" s="100"/>
      <c r="AS50" s="35"/>
      <c r="AT50" s="36">
        <f t="shared" si="0"/>
        <v>0</v>
      </c>
      <c r="AU50" s="37" t="str">
        <f t="shared" si="6"/>
        <v>NÃO MEDIDO</v>
      </c>
      <c r="AV50" s="38"/>
      <c r="AW50" s="39"/>
    </row>
    <row r="51" spans="1:49" s="2" customFormat="1" ht="30" customHeight="1" x14ac:dyDescent="0.2">
      <c r="A51" s="2" t="s">
        <v>134</v>
      </c>
      <c r="C51" s="78" t="s">
        <v>258</v>
      </c>
      <c r="D51" s="29" t="s">
        <v>259</v>
      </c>
      <c r="E51" s="30" t="s">
        <v>57</v>
      </c>
      <c r="F51" s="66">
        <v>2</v>
      </c>
      <c r="G51" s="67"/>
      <c r="H51" s="68"/>
      <c r="I51" s="66">
        <f t="shared" si="7"/>
        <v>2</v>
      </c>
      <c r="J51" s="31">
        <v>30.09</v>
      </c>
      <c r="K51" s="32">
        <f t="shared" si="8"/>
        <v>60.18</v>
      </c>
      <c r="L51" s="33"/>
      <c r="M51" s="33">
        <f t="shared" si="3"/>
        <v>0</v>
      </c>
      <c r="N51" s="33"/>
      <c r="O51" s="33">
        <f t="shared" si="9"/>
        <v>0</v>
      </c>
      <c r="P51" s="33"/>
      <c r="Q51" s="33">
        <f t="shared" si="10"/>
        <v>0</v>
      </c>
      <c r="R51" s="33"/>
      <c r="S51" s="33">
        <f t="shared" si="11"/>
        <v>0</v>
      </c>
      <c r="T51" s="33"/>
      <c r="U51" s="33">
        <f t="shared" si="12"/>
        <v>0</v>
      </c>
      <c r="V51" s="33"/>
      <c r="W51" s="33">
        <f t="shared" si="13"/>
        <v>0</v>
      </c>
      <c r="X51" s="33"/>
      <c r="Y51" s="33">
        <f t="shared" si="14"/>
        <v>0</v>
      </c>
      <c r="Z51" s="33"/>
      <c r="AA51" s="33">
        <f t="shared" si="15"/>
        <v>0</v>
      </c>
      <c r="AB51" s="33"/>
      <c r="AC51" s="33">
        <f t="shared" si="16"/>
        <v>0</v>
      </c>
      <c r="AD51" s="33"/>
      <c r="AE51" s="33">
        <f t="shared" si="17"/>
        <v>0</v>
      </c>
      <c r="AF51" s="33"/>
      <c r="AG51" s="33">
        <f t="shared" si="18"/>
        <v>0</v>
      </c>
      <c r="AH51" s="33"/>
      <c r="AI51" s="33">
        <f t="shared" si="19"/>
        <v>0</v>
      </c>
      <c r="AJ51" s="33"/>
      <c r="AK51" s="33">
        <f t="shared" si="20"/>
        <v>0</v>
      </c>
      <c r="AL51" s="33"/>
      <c r="AM51" s="33">
        <f t="shared" si="21"/>
        <v>0</v>
      </c>
      <c r="AN51" s="34">
        <f t="shared" si="4"/>
        <v>0</v>
      </c>
      <c r="AO51" s="34">
        <f t="shared" si="5"/>
        <v>0</v>
      </c>
      <c r="AP51" s="34">
        <f t="shared" si="1"/>
        <v>2</v>
      </c>
      <c r="AQ51" s="163">
        <f t="shared" si="2"/>
        <v>60.18</v>
      </c>
      <c r="AR51" s="100"/>
      <c r="AS51" s="35"/>
      <c r="AT51" s="36">
        <f t="shared" si="0"/>
        <v>0</v>
      </c>
      <c r="AU51" s="37" t="str">
        <f t="shared" si="6"/>
        <v>NÃO MEDIDO</v>
      </c>
      <c r="AV51" s="38"/>
      <c r="AW51" s="39"/>
    </row>
    <row r="52" spans="1:49" s="2" customFormat="1" ht="30" customHeight="1" x14ac:dyDescent="0.2">
      <c r="A52" s="2" t="s">
        <v>134</v>
      </c>
      <c r="C52" s="78" t="s">
        <v>260</v>
      </c>
      <c r="D52" s="29" t="s">
        <v>59</v>
      </c>
      <c r="E52" s="30" t="s">
        <v>57</v>
      </c>
      <c r="F52" s="66">
        <v>4</v>
      </c>
      <c r="G52" s="67"/>
      <c r="H52" s="68"/>
      <c r="I52" s="66">
        <f t="shared" si="7"/>
        <v>4</v>
      </c>
      <c r="J52" s="31">
        <v>74.34</v>
      </c>
      <c r="K52" s="32">
        <f t="shared" si="8"/>
        <v>297.36</v>
      </c>
      <c r="L52" s="33"/>
      <c r="M52" s="33">
        <f t="shared" si="3"/>
        <v>0</v>
      </c>
      <c r="N52" s="33"/>
      <c r="O52" s="33">
        <f t="shared" si="9"/>
        <v>0</v>
      </c>
      <c r="P52" s="33"/>
      <c r="Q52" s="33">
        <f t="shared" si="10"/>
        <v>0</v>
      </c>
      <c r="R52" s="33"/>
      <c r="S52" s="33">
        <f t="shared" si="11"/>
        <v>0</v>
      </c>
      <c r="T52" s="33"/>
      <c r="U52" s="33">
        <f t="shared" si="12"/>
        <v>0</v>
      </c>
      <c r="V52" s="33"/>
      <c r="W52" s="33">
        <f t="shared" si="13"/>
        <v>0</v>
      </c>
      <c r="X52" s="33"/>
      <c r="Y52" s="33">
        <f t="shared" si="14"/>
        <v>0</v>
      </c>
      <c r="Z52" s="33"/>
      <c r="AA52" s="33">
        <f t="shared" si="15"/>
        <v>0</v>
      </c>
      <c r="AB52" s="33"/>
      <c r="AC52" s="33">
        <f t="shared" si="16"/>
        <v>0</v>
      </c>
      <c r="AD52" s="33"/>
      <c r="AE52" s="33">
        <f t="shared" si="17"/>
        <v>0</v>
      </c>
      <c r="AF52" s="33"/>
      <c r="AG52" s="33">
        <f t="shared" si="18"/>
        <v>0</v>
      </c>
      <c r="AH52" s="33"/>
      <c r="AI52" s="33">
        <f t="shared" si="19"/>
        <v>0</v>
      </c>
      <c r="AJ52" s="33"/>
      <c r="AK52" s="33">
        <f t="shared" si="20"/>
        <v>0</v>
      </c>
      <c r="AL52" s="33"/>
      <c r="AM52" s="33">
        <f t="shared" si="21"/>
        <v>0</v>
      </c>
      <c r="AN52" s="34">
        <f t="shared" si="4"/>
        <v>0</v>
      </c>
      <c r="AO52" s="34">
        <f t="shared" si="5"/>
        <v>0</v>
      </c>
      <c r="AP52" s="34">
        <f t="shared" si="1"/>
        <v>4</v>
      </c>
      <c r="AQ52" s="163">
        <f t="shared" si="2"/>
        <v>297.36</v>
      </c>
      <c r="AR52" s="100"/>
      <c r="AS52" s="35"/>
      <c r="AT52" s="36">
        <f t="shared" si="0"/>
        <v>0</v>
      </c>
      <c r="AU52" s="37" t="str">
        <f t="shared" si="6"/>
        <v>NÃO MEDIDO</v>
      </c>
      <c r="AV52" s="38"/>
      <c r="AW52" s="39"/>
    </row>
    <row r="53" spans="1:49" s="2" customFormat="1" ht="30" customHeight="1" x14ac:dyDescent="0.2">
      <c r="A53" s="2" t="s">
        <v>134</v>
      </c>
      <c r="C53" s="78" t="s">
        <v>183</v>
      </c>
      <c r="D53" s="29" t="s">
        <v>184</v>
      </c>
      <c r="E53" s="30" t="s">
        <v>57</v>
      </c>
      <c r="F53" s="66">
        <v>1</v>
      </c>
      <c r="G53" s="67"/>
      <c r="H53" s="68"/>
      <c r="I53" s="66">
        <f t="shared" si="7"/>
        <v>1</v>
      </c>
      <c r="J53" s="31">
        <v>678.62</v>
      </c>
      <c r="K53" s="32">
        <f t="shared" si="8"/>
        <v>678.62</v>
      </c>
      <c r="L53" s="33"/>
      <c r="M53" s="33">
        <f t="shared" si="3"/>
        <v>0</v>
      </c>
      <c r="N53" s="33"/>
      <c r="O53" s="33">
        <f t="shared" si="9"/>
        <v>0</v>
      </c>
      <c r="P53" s="33"/>
      <c r="Q53" s="33">
        <f t="shared" si="10"/>
        <v>0</v>
      </c>
      <c r="R53" s="33"/>
      <c r="S53" s="33">
        <f t="shared" si="11"/>
        <v>0</v>
      </c>
      <c r="T53" s="33"/>
      <c r="U53" s="33">
        <f t="shared" si="12"/>
        <v>0</v>
      </c>
      <c r="V53" s="33"/>
      <c r="W53" s="33">
        <f t="shared" si="13"/>
        <v>0</v>
      </c>
      <c r="X53" s="33"/>
      <c r="Y53" s="33">
        <f t="shared" si="14"/>
        <v>0</v>
      </c>
      <c r="Z53" s="33"/>
      <c r="AA53" s="33">
        <f t="shared" si="15"/>
        <v>0</v>
      </c>
      <c r="AB53" s="33"/>
      <c r="AC53" s="33">
        <f t="shared" si="16"/>
        <v>0</v>
      </c>
      <c r="AD53" s="33"/>
      <c r="AE53" s="33">
        <f t="shared" si="17"/>
        <v>0</v>
      </c>
      <c r="AF53" s="33"/>
      <c r="AG53" s="33">
        <f t="shared" si="18"/>
        <v>0</v>
      </c>
      <c r="AH53" s="33"/>
      <c r="AI53" s="33">
        <f t="shared" si="19"/>
        <v>0</v>
      </c>
      <c r="AJ53" s="33"/>
      <c r="AK53" s="33">
        <f t="shared" si="20"/>
        <v>0</v>
      </c>
      <c r="AL53" s="33"/>
      <c r="AM53" s="33">
        <f t="shared" si="21"/>
        <v>0</v>
      </c>
      <c r="AN53" s="34">
        <f t="shared" si="4"/>
        <v>0</v>
      </c>
      <c r="AO53" s="34">
        <f t="shared" si="5"/>
        <v>0</v>
      </c>
      <c r="AP53" s="34">
        <f t="shared" si="1"/>
        <v>1</v>
      </c>
      <c r="AQ53" s="163">
        <f t="shared" si="2"/>
        <v>678.62</v>
      </c>
      <c r="AR53" s="100"/>
      <c r="AS53" s="35"/>
      <c r="AT53" s="36">
        <f t="shared" si="0"/>
        <v>0</v>
      </c>
      <c r="AU53" s="37" t="str">
        <f t="shared" si="6"/>
        <v>NÃO MEDIDO</v>
      </c>
      <c r="AV53" s="38"/>
      <c r="AW53" s="39"/>
    </row>
    <row r="54" spans="1:49" s="2" customFormat="1" ht="86.25" customHeight="1" x14ac:dyDescent="0.2">
      <c r="A54" s="2" t="s">
        <v>134</v>
      </c>
      <c r="C54" s="78" t="s">
        <v>261</v>
      </c>
      <c r="D54" s="29" t="s">
        <v>262</v>
      </c>
      <c r="E54" s="30" t="s">
        <v>57</v>
      </c>
      <c r="F54" s="66">
        <v>7</v>
      </c>
      <c r="G54" s="67"/>
      <c r="H54" s="68"/>
      <c r="I54" s="66">
        <f t="shared" si="7"/>
        <v>7</v>
      </c>
      <c r="J54" s="31">
        <v>15.92</v>
      </c>
      <c r="K54" s="32">
        <f t="shared" si="8"/>
        <v>111.44</v>
      </c>
      <c r="L54" s="33"/>
      <c r="M54" s="33">
        <f t="shared" si="3"/>
        <v>0</v>
      </c>
      <c r="N54" s="33"/>
      <c r="O54" s="33">
        <f t="shared" si="9"/>
        <v>0</v>
      </c>
      <c r="P54" s="33"/>
      <c r="Q54" s="33">
        <f t="shared" si="10"/>
        <v>0</v>
      </c>
      <c r="R54" s="33"/>
      <c r="S54" s="33">
        <f t="shared" si="11"/>
        <v>0</v>
      </c>
      <c r="T54" s="33"/>
      <c r="U54" s="33">
        <f t="shared" si="12"/>
        <v>0</v>
      </c>
      <c r="V54" s="33"/>
      <c r="W54" s="33">
        <f t="shared" si="13"/>
        <v>0</v>
      </c>
      <c r="X54" s="33"/>
      <c r="Y54" s="33">
        <f t="shared" si="14"/>
        <v>0</v>
      </c>
      <c r="Z54" s="33"/>
      <c r="AA54" s="33">
        <f t="shared" si="15"/>
        <v>0</v>
      </c>
      <c r="AB54" s="33"/>
      <c r="AC54" s="33">
        <f t="shared" si="16"/>
        <v>0</v>
      </c>
      <c r="AD54" s="33"/>
      <c r="AE54" s="33">
        <f t="shared" si="17"/>
        <v>0</v>
      </c>
      <c r="AF54" s="33"/>
      <c r="AG54" s="33">
        <f t="shared" si="18"/>
        <v>0</v>
      </c>
      <c r="AH54" s="33"/>
      <c r="AI54" s="33">
        <f t="shared" si="19"/>
        <v>0</v>
      </c>
      <c r="AJ54" s="33"/>
      <c r="AK54" s="33">
        <f t="shared" si="20"/>
        <v>0</v>
      </c>
      <c r="AL54" s="33"/>
      <c r="AM54" s="33">
        <f t="shared" si="21"/>
        <v>0</v>
      </c>
      <c r="AN54" s="34">
        <f t="shared" si="4"/>
        <v>0</v>
      </c>
      <c r="AO54" s="34">
        <f t="shared" si="5"/>
        <v>0</v>
      </c>
      <c r="AP54" s="34">
        <f t="shared" si="1"/>
        <v>7</v>
      </c>
      <c r="AQ54" s="163">
        <f t="shared" si="2"/>
        <v>111.44</v>
      </c>
      <c r="AR54" s="100"/>
      <c r="AS54" s="35"/>
      <c r="AT54" s="36">
        <f t="shared" si="0"/>
        <v>0</v>
      </c>
      <c r="AU54" s="37" t="str">
        <f t="shared" si="6"/>
        <v>NÃO MEDIDO</v>
      </c>
      <c r="AV54" s="38"/>
      <c r="AW54" s="39"/>
    </row>
    <row r="55" spans="1:49" s="2" customFormat="1" ht="36.75" customHeight="1" x14ac:dyDescent="0.2">
      <c r="A55" s="2" t="s">
        <v>134</v>
      </c>
      <c r="C55" s="78" t="s">
        <v>263</v>
      </c>
      <c r="D55" s="29" t="s">
        <v>264</v>
      </c>
      <c r="E55" s="30" t="s">
        <v>57</v>
      </c>
      <c r="F55" s="66">
        <v>2</v>
      </c>
      <c r="G55" s="67"/>
      <c r="H55" s="68"/>
      <c r="I55" s="66">
        <f t="shared" si="7"/>
        <v>2</v>
      </c>
      <c r="J55" s="31">
        <v>58.18</v>
      </c>
      <c r="K55" s="32">
        <f t="shared" si="8"/>
        <v>116.36</v>
      </c>
      <c r="L55" s="33"/>
      <c r="M55" s="33">
        <f t="shared" si="3"/>
        <v>0</v>
      </c>
      <c r="N55" s="33"/>
      <c r="O55" s="33">
        <f t="shared" si="9"/>
        <v>0</v>
      </c>
      <c r="P55" s="33"/>
      <c r="Q55" s="33">
        <f t="shared" si="10"/>
        <v>0</v>
      </c>
      <c r="R55" s="33"/>
      <c r="S55" s="33">
        <f t="shared" si="11"/>
        <v>0</v>
      </c>
      <c r="T55" s="33"/>
      <c r="U55" s="33">
        <f t="shared" si="12"/>
        <v>0</v>
      </c>
      <c r="V55" s="33"/>
      <c r="W55" s="33">
        <f t="shared" si="13"/>
        <v>0</v>
      </c>
      <c r="X55" s="33"/>
      <c r="Y55" s="33">
        <f t="shared" si="14"/>
        <v>0</v>
      </c>
      <c r="Z55" s="33"/>
      <c r="AA55" s="33">
        <f t="shared" si="15"/>
        <v>0</v>
      </c>
      <c r="AB55" s="33"/>
      <c r="AC55" s="33">
        <f t="shared" si="16"/>
        <v>0</v>
      </c>
      <c r="AD55" s="33"/>
      <c r="AE55" s="33">
        <f t="shared" si="17"/>
        <v>0</v>
      </c>
      <c r="AF55" s="33"/>
      <c r="AG55" s="33">
        <f t="shared" si="18"/>
        <v>0</v>
      </c>
      <c r="AH55" s="33"/>
      <c r="AI55" s="33">
        <f t="shared" si="19"/>
        <v>0</v>
      </c>
      <c r="AJ55" s="33"/>
      <c r="AK55" s="33">
        <f t="shared" si="20"/>
        <v>0</v>
      </c>
      <c r="AL55" s="33"/>
      <c r="AM55" s="33">
        <f t="shared" si="21"/>
        <v>0</v>
      </c>
      <c r="AN55" s="34">
        <f t="shared" si="4"/>
        <v>0</v>
      </c>
      <c r="AO55" s="34">
        <f t="shared" si="5"/>
        <v>0</v>
      </c>
      <c r="AP55" s="34">
        <f t="shared" si="1"/>
        <v>2</v>
      </c>
      <c r="AQ55" s="163">
        <f t="shared" si="2"/>
        <v>116.36</v>
      </c>
      <c r="AR55" s="100"/>
      <c r="AS55" s="35"/>
      <c r="AT55" s="36">
        <f t="shared" si="0"/>
        <v>0</v>
      </c>
      <c r="AU55" s="37" t="str">
        <f t="shared" si="6"/>
        <v>NÃO MEDIDO</v>
      </c>
      <c r="AV55" s="38"/>
      <c r="AW55" s="39"/>
    </row>
    <row r="56" spans="1:49" s="2" customFormat="1" ht="36.75" customHeight="1" x14ac:dyDescent="0.2">
      <c r="A56" s="2" t="s">
        <v>134</v>
      </c>
      <c r="C56" s="78" t="s">
        <v>265</v>
      </c>
      <c r="D56" s="29" t="s">
        <v>266</v>
      </c>
      <c r="E56" s="30" t="s">
        <v>57</v>
      </c>
      <c r="F56" s="66">
        <v>2</v>
      </c>
      <c r="G56" s="67"/>
      <c r="H56" s="68"/>
      <c r="I56" s="66">
        <f t="shared" si="7"/>
        <v>2</v>
      </c>
      <c r="J56" s="31">
        <v>34.97</v>
      </c>
      <c r="K56" s="32">
        <f t="shared" si="8"/>
        <v>69.94</v>
      </c>
      <c r="L56" s="33"/>
      <c r="M56" s="33">
        <f t="shared" si="3"/>
        <v>0</v>
      </c>
      <c r="N56" s="33"/>
      <c r="O56" s="33">
        <f t="shared" si="9"/>
        <v>0</v>
      </c>
      <c r="P56" s="33"/>
      <c r="Q56" s="33">
        <f t="shared" si="10"/>
        <v>0</v>
      </c>
      <c r="R56" s="33"/>
      <c r="S56" s="33">
        <f t="shared" si="11"/>
        <v>0</v>
      </c>
      <c r="T56" s="33"/>
      <c r="U56" s="33">
        <f t="shared" si="12"/>
        <v>0</v>
      </c>
      <c r="V56" s="33"/>
      <c r="W56" s="33">
        <f t="shared" si="13"/>
        <v>0</v>
      </c>
      <c r="X56" s="33"/>
      <c r="Y56" s="33">
        <f t="shared" si="14"/>
        <v>0</v>
      </c>
      <c r="Z56" s="33"/>
      <c r="AA56" s="33">
        <f t="shared" si="15"/>
        <v>0</v>
      </c>
      <c r="AB56" s="33"/>
      <c r="AC56" s="33">
        <f t="shared" si="16"/>
        <v>0</v>
      </c>
      <c r="AD56" s="33"/>
      <c r="AE56" s="33">
        <f t="shared" si="17"/>
        <v>0</v>
      </c>
      <c r="AF56" s="33"/>
      <c r="AG56" s="33">
        <f t="shared" si="18"/>
        <v>0</v>
      </c>
      <c r="AH56" s="33"/>
      <c r="AI56" s="33">
        <f t="shared" si="19"/>
        <v>0</v>
      </c>
      <c r="AJ56" s="33"/>
      <c r="AK56" s="33">
        <f t="shared" si="20"/>
        <v>0</v>
      </c>
      <c r="AL56" s="33"/>
      <c r="AM56" s="33">
        <f t="shared" si="21"/>
        <v>0</v>
      </c>
      <c r="AN56" s="34">
        <f t="shared" si="4"/>
        <v>0</v>
      </c>
      <c r="AO56" s="34">
        <f t="shared" si="5"/>
        <v>0</v>
      </c>
      <c r="AP56" s="34">
        <f t="shared" si="1"/>
        <v>2</v>
      </c>
      <c r="AQ56" s="163">
        <f t="shared" si="2"/>
        <v>69.94</v>
      </c>
      <c r="AR56" s="100"/>
      <c r="AS56" s="35"/>
      <c r="AT56" s="36">
        <f t="shared" si="0"/>
        <v>0</v>
      </c>
      <c r="AU56" s="37" t="str">
        <f t="shared" si="6"/>
        <v>NÃO MEDIDO</v>
      </c>
      <c r="AV56" s="38"/>
      <c r="AW56" s="39"/>
    </row>
    <row r="57" spans="1:49" s="2" customFormat="1" ht="30" customHeight="1" x14ac:dyDescent="0.2">
      <c r="A57" s="2" t="s">
        <v>134</v>
      </c>
      <c r="C57" s="78" t="s">
        <v>180</v>
      </c>
      <c r="D57" s="29" t="s">
        <v>267</v>
      </c>
      <c r="E57" s="30" t="s">
        <v>58</v>
      </c>
      <c r="F57" s="66">
        <v>6</v>
      </c>
      <c r="G57" s="67"/>
      <c r="H57" s="68"/>
      <c r="I57" s="66">
        <f t="shared" si="7"/>
        <v>6</v>
      </c>
      <c r="J57" s="31">
        <v>30.99</v>
      </c>
      <c r="K57" s="32">
        <f t="shared" si="8"/>
        <v>185.94</v>
      </c>
      <c r="L57" s="33"/>
      <c r="M57" s="33">
        <f t="shared" si="3"/>
        <v>0</v>
      </c>
      <c r="N57" s="33"/>
      <c r="O57" s="33">
        <f t="shared" si="9"/>
        <v>0</v>
      </c>
      <c r="P57" s="33"/>
      <c r="Q57" s="33">
        <f t="shared" si="10"/>
        <v>0</v>
      </c>
      <c r="R57" s="33"/>
      <c r="S57" s="33">
        <f t="shared" si="11"/>
        <v>0</v>
      </c>
      <c r="T57" s="33"/>
      <c r="U57" s="33">
        <f t="shared" si="12"/>
        <v>0</v>
      </c>
      <c r="V57" s="33"/>
      <c r="W57" s="33">
        <f t="shared" si="13"/>
        <v>0</v>
      </c>
      <c r="X57" s="33"/>
      <c r="Y57" s="33">
        <f t="shared" si="14"/>
        <v>0</v>
      </c>
      <c r="Z57" s="33"/>
      <c r="AA57" s="33">
        <f t="shared" si="15"/>
        <v>0</v>
      </c>
      <c r="AB57" s="33"/>
      <c r="AC57" s="33">
        <f t="shared" si="16"/>
        <v>0</v>
      </c>
      <c r="AD57" s="33"/>
      <c r="AE57" s="33">
        <f t="shared" si="17"/>
        <v>0</v>
      </c>
      <c r="AF57" s="33"/>
      <c r="AG57" s="33">
        <f t="shared" si="18"/>
        <v>0</v>
      </c>
      <c r="AH57" s="33"/>
      <c r="AI57" s="33">
        <f t="shared" si="19"/>
        <v>0</v>
      </c>
      <c r="AJ57" s="33"/>
      <c r="AK57" s="33">
        <f t="shared" si="20"/>
        <v>0</v>
      </c>
      <c r="AL57" s="33"/>
      <c r="AM57" s="33">
        <f t="shared" si="21"/>
        <v>0</v>
      </c>
      <c r="AN57" s="34">
        <f t="shared" si="4"/>
        <v>0</v>
      </c>
      <c r="AO57" s="34">
        <f t="shared" si="5"/>
        <v>0</v>
      </c>
      <c r="AP57" s="34">
        <f t="shared" si="1"/>
        <v>6</v>
      </c>
      <c r="AQ57" s="163">
        <f t="shared" si="2"/>
        <v>185.94</v>
      </c>
      <c r="AR57" s="100"/>
      <c r="AS57" s="35"/>
      <c r="AT57" s="36">
        <f t="shared" si="0"/>
        <v>0</v>
      </c>
      <c r="AU57" s="37" t="str">
        <f t="shared" si="6"/>
        <v>NÃO MEDIDO</v>
      </c>
      <c r="AV57" s="38"/>
      <c r="AW57" s="39"/>
    </row>
    <row r="58" spans="1:49" s="2" customFormat="1" ht="30" customHeight="1" x14ac:dyDescent="0.2">
      <c r="A58" s="2" t="s">
        <v>134</v>
      </c>
      <c r="C58" s="78" t="s">
        <v>181</v>
      </c>
      <c r="D58" s="29" t="s">
        <v>268</v>
      </c>
      <c r="E58" s="30" t="s">
        <v>58</v>
      </c>
      <c r="F58" s="66">
        <v>6</v>
      </c>
      <c r="G58" s="67"/>
      <c r="H58" s="68"/>
      <c r="I58" s="66">
        <f t="shared" si="7"/>
        <v>6</v>
      </c>
      <c r="J58" s="31">
        <v>45.73</v>
      </c>
      <c r="K58" s="32">
        <f t="shared" si="8"/>
        <v>274.38</v>
      </c>
      <c r="L58" s="33"/>
      <c r="M58" s="33">
        <f t="shared" si="3"/>
        <v>0</v>
      </c>
      <c r="N58" s="33"/>
      <c r="O58" s="33">
        <f t="shared" si="9"/>
        <v>0</v>
      </c>
      <c r="P58" s="33"/>
      <c r="Q58" s="33">
        <f t="shared" si="10"/>
        <v>0</v>
      </c>
      <c r="R58" s="33"/>
      <c r="S58" s="33">
        <f t="shared" si="11"/>
        <v>0</v>
      </c>
      <c r="T58" s="33"/>
      <c r="U58" s="33">
        <f t="shared" si="12"/>
        <v>0</v>
      </c>
      <c r="V58" s="33"/>
      <c r="W58" s="33">
        <f t="shared" si="13"/>
        <v>0</v>
      </c>
      <c r="X58" s="33"/>
      <c r="Y58" s="33">
        <f t="shared" si="14"/>
        <v>0</v>
      </c>
      <c r="Z58" s="33"/>
      <c r="AA58" s="33">
        <f t="shared" si="15"/>
        <v>0</v>
      </c>
      <c r="AB58" s="33"/>
      <c r="AC58" s="33">
        <f t="shared" si="16"/>
        <v>0</v>
      </c>
      <c r="AD58" s="33"/>
      <c r="AE58" s="33">
        <f t="shared" si="17"/>
        <v>0</v>
      </c>
      <c r="AF58" s="33"/>
      <c r="AG58" s="33">
        <f t="shared" si="18"/>
        <v>0</v>
      </c>
      <c r="AH58" s="33"/>
      <c r="AI58" s="33">
        <f t="shared" si="19"/>
        <v>0</v>
      </c>
      <c r="AJ58" s="33"/>
      <c r="AK58" s="33">
        <f t="shared" si="20"/>
        <v>0</v>
      </c>
      <c r="AL58" s="33"/>
      <c r="AM58" s="33">
        <f t="shared" si="21"/>
        <v>0</v>
      </c>
      <c r="AN58" s="34">
        <f t="shared" si="4"/>
        <v>0</v>
      </c>
      <c r="AO58" s="34">
        <f t="shared" si="5"/>
        <v>0</v>
      </c>
      <c r="AP58" s="34">
        <f t="shared" si="1"/>
        <v>6</v>
      </c>
      <c r="AQ58" s="163">
        <f t="shared" si="2"/>
        <v>274.38</v>
      </c>
      <c r="AR58" s="100"/>
      <c r="AS58" s="35"/>
      <c r="AT58" s="36">
        <f t="shared" si="0"/>
        <v>0</v>
      </c>
      <c r="AU58" s="37" t="str">
        <f t="shared" si="6"/>
        <v>NÃO MEDIDO</v>
      </c>
      <c r="AV58" s="38"/>
      <c r="AW58" s="39"/>
    </row>
    <row r="59" spans="1:49" s="2" customFormat="1" ht="30" customHeight="1" x14ac:dyDescent="0.2">
      <c r="A59" s="2" t="s">
        <v>134</v>
      </c>
      <c r="C59" s="78" t="s">
        <v>182</v>
      </c>
      <c r="D59" s="29" t="s">
        <v>269</v>
      </c>
      <c r="E59" s="30" t="s">
        <v>58</v>
      </c>
      <c r="F59" s="66">
        <v>18</v>
      </c>
      <c r="G59" s="67"/>
      <c r="H59" s="68"/>
      <c r="I59" s="66">
        <f t="shared" si="7"/>
        <v>18</v>
      </c>
      <c r="J59" s="31">
        <v>65.849999999999994</v>
      </c>
      <c r="K59" s="32">
        <f t="shared" si="8"/>
        <v>1185.3</v>
      </c>
      <c r="L59" s="33"/>
      <c r="M59" s="33">
        <f t="shared" si="3"/>
        <v>0</v>
      </c>
      <c r="N59" s="33"/>
      <c r="O59" s="33">
        <f t="shared" si="9"/>
        <v>0</v>
      </c>
      <c r="P59" s="33"/>
      <c r="Q59" s="33">
        <f t="shared" si="10"/>
        <v>0</v>
      </c>
      <c r="R59" s="33"/>
      <c r="S59" s="33">
        <f t="shared" si="11"/>
        <v>0</v>
      </c>
      <c r="T59" s="33"/>
      <c r="U59" s="33">
        <f t="shared" si="12"/>
        <v>0</v>
      </c>
      <c r="V59" s="33"/>
      <c r="W59" s="33">
        <f t="shared" si="13"/>
        <v>0</v>
      </c>
      <c r="X59" s="33"/>
      <c r="Y59" s="33">
        <f t="shared" si="14"/>
        <v>0</v>
      </c>
      <c r="Z59" s="33"/>
      <c r="AA59" s="33">
        <f t="shared" si="15"/>
        <v>0</v>
      </c>
      <c r="AB59" s="33"/>
      <c r="AC59" s="33">
        <f t="shared" si="16"/>
        <v>0</v>
      </c>
      <c r="AD59" s="33"/>
      <c r="AE59" s="33">
        <f t="shared" si="17"/>
        <v>0</v>
      </c>
      <c r="AF59" s="33"/>
      <c r="AG59" s="33">
        <f t="shared" si="18"/>
        <v>0</v>
      </c>
      <c r="AH59" s="33"/>
      <c r="AI59" s="33">
        <f t="shared" si="19"/>
        <v>0</v>
      </c>
      <c r="AJ59" s="33"/>
      <c r="AK59" s="33">
        <f t="shared" si="20"/>
        <v>0</v>
      </c>
      <c r="AL59" s="33"/>
      <c r="AM59" s="33">
        <f t="shared" si="21"/>
        <v>0</v>
      </c>
      <c r="AN59" s="34">
        <f t="shared" si="4"/>
        <v>0</v>
      </c>
      <c r="AO59" s="34">
        <f t="shared" si="5"/>
        <v>0</v>
      </c>
      <c r="AP59" s="34">
        <f t="shared" si="1"/>
        <v>18</v>
      </c>
      <c r="AQ59" s="163">
        <f t="shared" si="2"/>
        <v>1185.3</v>
      </c>
      <c r="AR59" s="100"/>
      <c r="AS59" s="35"/>
      <c r="AT59" s="36">
        <f t="shared" si="0"/>
        <v>0</v>
      </c>
      <c r="AU59" s="37" t="str">
        <f t="shared" si="6"/>
        <v>NÃO MEDIDO</v>
      </c>
      <c r="AV59" s="38"/>
      <c r="AW59" s="39"/>
    </row>
    <row r="60" spans="1:49" s="2" customFormat="1" ht="30" customHeight="1" x14ac:dyDescent="0.2">
      <c r="A60" s="2" t="s">
        <v>134</v>
      </c>
      <c r="C60" s="78" t="s">
        <v>270</v>
      </c>
      <c r="D60" s="29" t="s">
        <v>271</v>
      </c>
      <c r="E60" s="30" t="s">
        <v>58</v>
      </c>
      <c r="F60" s="66">
        <v>12</v>
      </c>
      <c r="G60" s="67"/>
      <c r="H60" s="68"/>
      <c r="I60" s="66">
        <f t="shared" si="7"/>
        <v>12</v>
      </c>
      <c r="J60" s="31">
        <v>116.38</v>
      </c>
      <c r="K60" s="32">
        <f t="shared" si="8"/>
        <v>1396.56</v>
      </c>
      <c r="L60" s="33"/>
      <c r="M60" s="33">
        <f t="shared" si="3"/>
        <v>0</v>
      </c>
      <c r="N60" s="33"/>
      <c r="O60" s="33">
        <f t="shared" si="9"/>
        <v>0</v>
      </c>
      <c r="P60" s="33"/>
      <c r="Q60" s="33">
        <f t="shared" si="10"/>
        <v>0</v>
      </c>
      <c r="R60" s="33"/>
      <c r="S60" s="33">
        <f t="shared" si="11"/>
        <v>0</v>
      </c>
      <c r="T60" s="33"/>
      <c r="U60" s="33">
        <f t="shared" si="12"/>
        <v>0</v>
      </c>
      <c r="V60" s="33"/>
      <c r="W60" s="33">
        <f t="shared" si="13"/>
        <v>0</v>
      </c>
      <c r="X60" s="33"/>
      <c r="Y60" s="33">
        <f t="shared" si="14"/>
        <v>0</v>
      </c>
      <c r="Z60" s="33"/>
      <c r="AA60" s="33">
        <f t="shared" si="15"/>
        <v>0</v>
      </c>
      <c r="AB60" s="33"/>
      <c r="AC60" s="33">
        <f t="shared" si="16"/>
        <v>0</v>
      </c>
      <c r="AD60" s="33"/>
      <c r="AE60" s="33">
        <f t="shared" si="17"/>
        <v>0</v>
      </c>
      <c r="AF60" s="33"/>
      <c r="AG60" s="33">
        <f t="shared" si="18"/>
        <v>0</v>
      </c>
      <c r="AH60" s="33"/>
      <c r="AI60" s="33">
        <f t="shared" si="19"/>
        <v>0</v>
      </c>
      <c r="AJ60" s="33"/>
      <c r="AK60" s="33">
        <f t="shared" si="20"/>
        <v>0</v>
      </c>
      <c r="AL60" s="33"/>
      <c r="AM60" s="33">
        <f t="shared" si="21"/>
        <v>0</v>
      </c>
      <c r="AN60" s="34">
        <f t="shared" si="4"/>
        <v>0</v>
      </c>
      <c r="AO60" s="34">
        <f t="shared" si="5"/>
        <v>0</v>
      </c>
      <c r="AP60" s="34">
        <f t="shared" si="1"/>
        <v>12</v>
      </c>
      <c r="AQ60" s="163">
        <f t="shared" si="2"/>
        <v>1396.56</v>
      </c>
      <c r="AR60" s="100"/>
      <c r="AS60" s="35"/>
      <c r="AT60" s="36">
        <f t="shared" si="0"/>
        <v>0</v>
      </c>
      <c r="AU60" s="37" t="str">
        <f t="shared" si="6"/>
        <v>NÃO MEDIDO</v>
      </c>
      <c r="AV60" s="38"/>
      <c r="AW60" s="39"/>
    </row>
    <row r="61" spans="1:49" s="2" customFormat="1" ht="47.25" customHeight="1" x14ac:dyDescent="0.2">
      <c r="A61" s="2" t="s">
        <v>134</v>
      </c>
      <c r="C61" s="78" t="s">
        <v>272</v>
      </c>
      <c r="D61" s="29" t="s">
        <v>273</v>
      </c>
      <c r="E61" s="30" t="s">
        <v>57</v>
      </c>
      <c r="F61" s="66">
        <v>1</v>
      </c>
      <c r="G61" s="67"/>
      <c r="H61" s="68"/>
      <c r="I61" s="66">
        <f t="shared" si="7"/>
        <v>1</v>
      </c>
      <c r="J61" s="31">
        <v>148.08000000000001</v>
      </c>
      <c r="K61" s="32">
        <f t="shared" si="8"/>
        <v>148.08000000000001</v>
      </c>
      <c r="L61" s="33"/>
      <c r="M61" s="33">
        <f t="shared" si="3"/>
        <v>0</v>
      </c>
      <c r="N61" s="33"/>
      <c r="O61" s="33">
        <f t="shared" si="9"/>
        <v>0</v>
      </c>
      <c r="P61" s="33"/>
      <c r="Q61" s="33">
        <f t="shared" si="10"/>
        <v>0</v>
      </c>
      <c r="R61" s="33"/>
      <c r="S61" s="33">
        <f t="shared" si="11"/>
        <v>0</v>
      </c>
      <c r="T61" s="33"/>
      <c r="U61" s="33">
        <f t="shared" si="12"/>
        <v>0</v>
      </c>
      <c r="V61" s="33"/>
      <c r="W61" s="33">
        <f t="shared" si="13"/>
        <v>0</v>
      </c>
      <c r="X61" s="33"/>
      <c r="Y61" s="33">
        <f t="shared" si="14"/>
        <v>0</v>
      </c>
      <c r="Z61" s="33"/>
      <c r="AA61" s="33">
        <f t="shared" si="15"/>
        <v>0</v>
      </c>
      <c r="AB61" s="33"/>
      <c r="AC61" s="33">
        <f t="shared" si="16"/>
        <v>0</v>
      </c>
      <c r="AD61" s="33"/>
      <c r="AE61" s="33">
        <f t="shared" si="17"/>
        <v>0</v>
      </c>
      <c r="AF61" s="33"/>
      <c r="AG61" s="33">
        <f t="shared" si="18"/>
        <v>0</v>
      </c>
      <c r="AH61" s="33"/>
      <c r="AI61" s="33">
        <f t="shared" si="19"/>
        <v>0</v>
      </c>
      <c r="AJ61" s="33"/>
      <c r="AK61" s="33">
        <f t="shared" si="20"/>
        <v>0</v>
      </c>
      <c r="AL61" s="33"/>
      <c r="AM61" s="33">
        <f t="shared" si="21"/>
        <v>0</v>
      </c>
      <c r="AN61" s="34">
        <f t="shared" si="4"/>
        <v>0</v>
      </c>
      <c r="AO61" s="34">
        <f t="shared" si="5"/>
        <v>0</v>
      </c>
      <c r="AP61" s="34">
        <f t="shared" si="1"/>
        <v>1</v>
      </c>
      <c r="AQ61" s="163">
        <f t="shared" si="2"/>
        <v>148.08000000000001</v>
      </c>
      <c r="AR61" s="100"/>
      <c r="AS61" s="35"/>
      <c r="AT61" s="36">
        <f t="shared" si="0"/>
        <v>0</v>
      </c>
      <c r="AU61" s="37" t="str">
        <f t="shared" si="6"/>
        <v>NÃO MEDIDO</v>
      </c>
      <c r="AV61" s="38"/>
      <c r="AW61" s="39"/>
    </row>
    <row r="62" spans="1:49" s="2" customFormat="1" ht="34.5" customHeight="1" x14ac:dyDescent="0.2">
      <c r="A62" s="2" t="s">
        <v>135</v>
      </c>
      <c r="C62" s="78">
        <v>20700</v>
      </c>
      <c r="D62" s="29" t="s">
        <v>274</v>
      </c>
      <c r="E62" s="30"/>
      <c r="F62" s="66"/>
      <c r="G62" s="67"/>
      <c r="H62" s="68"/>
      <c r="I62" s="66">
        <f t="shared" si="7"/>
        <v>0</v>
      </c>
      <c r="J62" s="31"/>
      <c r="K62" s="32">
        <f t="shared" si="8"/>
        <v>0</v>
      </c>
      <c r="L62" s="33"/>
      <c r="M62" s="33">
        <f t="shared" si="3"/>
        <v>0</v>
      </c>
      <c r="N62" s="33"/>
      <c r="O62" s="33">
        <f t="shared" si="9"/>
        <v>0</v>
      </c>
      <c r="P62" s="33"/>
      <c r="Q62" s="33">
        <f t="shared" si="10"/>
        <v>0</v>
      </c>
      <c r="R62" s="33"/>
      <c r="S62" s="33">
        <f t="shared" si="11"/>
        <v>0</v>
      </c>
      <c r="T62" s="33"/>
      <c r="U62" s="33">
        <f t="shared" si="12"/>
        <v>0</v>
      </c>
      <c r="V62" s="33"/>
      <c r="W62" s="33">
        <f t="shared" si="13"/>
        <v>0</v>
      </c>
      <c r="X62" s="33"/>
      <c r="Y62" s="33">
        <f t="shared" si="14"/>
        <v>0</v>
      </c>
      <c r="Z62" s="33"/>
      <c r="AA62" s="33">
        <f t="shared" si="15"/>
        <v>0</v>
      </c>
      <c r="AB62" s="33"/>
      <c r="AC62" s="33">
        <f t="shared" si="16"/>
        <v>0</v>
      </c>
      <c r="AD62" s="33"/>
      <c r="AE62" s="33">
        <f t="shared" si="17"/>
        <v>0</v>
      </c>
      <c r="AF62" s="33"/>
      <c r="AG62" s="33">
        <f t="shared" si="18"/>
        <v>0</v>
      </c>
      <c r="AH62" s="33"/>
      <c r="AI62" s="33">
        <f t="shared" si="19"/>
        <v>0</v>
      </c>
      <c r="AJ62" s="33"/>
      <c r="AK62" s="33">
        <f t="shared" si="20"/>
        <v>0</v>
      </c>
      <c r="AL62" s="33"/>
      <c r="AM62" s="33">
        <f t="shared" si="21"/>
        <v>0</v>
      </c>
      <c r="AN62" s="34">
        <f t="shared" si="4"/>
        <v>0</v>
      </c>
      <c r="AO62" s="34">
        <f t="shared" si="5"/>
        <v>0</v>
      </c>
      <c r="AP62" s="34">
        <f t="shared" si="1"/>
        <v>0</v>
      </c>
      <c r="AQ62" s="163">
        <f t="shared" si="2"/>
        <v>0</v>
      </c>
      <c r="AR62" s="100"/>
      <c r="AS62" s="35"/>
      <c r="AT62" s="36">
        <f t="shared" si="0"/>
        <v>0</v>
      </c>
      <c r="AU62" s="37" t="str">
        <f>IF(COUNTIF(AU63:AU149,"MEDIDO")&lt;&gt;0,"MEDIDO","NÃO MEDIDO")</f>
        <v>NÃO MEDIDO</v>
      </c>
      <c r="AV62" s="38"/>
      <c r="AW62" s="39"/>
    </row>
    <row r="63" spans="1:49" s="2" customFormat="1" ht="35.25" customHeight="1" x14ac:dyDescent="0.2">
      <c r="A63" s="2" t="s">
        <v>134</v>
      </c>
      <c r="C63" s="78" t="s">
        <v>96</v>
      </c>
      <c r="D63" s="29" t="s">
        <v>144</v>
      </c>
      <c r="E63" s="30" t="s">
        <v>57</v>
      </c>
      <c r="F63" s="66">
        <v>3</v>
      </c>
      <c r="G63" s="67"/>
      <c r="H63" s="68"/>
      <c r="I63" s="66">
        <f t="shared" si="7"/>
        <v>3</v>
      </c>
      <c r="J63" s="31">
        <v>22.7</v>
      </c>
      <c r="K63" s="32">
        <f t="shared" si="8"/>
        <v>68.099999999999994</v>
      </c>
      <c r="L63" s="33"/>
      <c r="M63" s="33">
        <f t="shared" si="3"/>
        <v>0</v>
      </c>
      <c r="N63" s="33"/>
      <c r="O63" s="33">
        <f t="shared" si="9"/>
        <v>0</v>
      </c>
      <c r="P63" s="33"/>
      <c r="Q63" s="33">
        <f t="shared" si="10"/>
        <v>0</v>
      </c>
      <c r="R63" s="33"/>
      <c r="S63" s="33">
        <f t="shared" si="11"/>
        <v>0</v>
      </c>
      <c r="T63" s="33"/>
      <c r="U63" s="33">
        <f t="shared" si="12"/>
        <v>0</v>
      </c>
      <c r="V63" s="33"/>
      <c r="W63" s="33">
        <f t="shared" si="13"/>
        <v>0</v>
      </c>
      <c r="X63" s="33"/>
      <c r="Y63" s="33">
        <f t="shared" si="14"/>
        <v>0</v>
      </c>
      <c r="Z63" s="33"/>
      <c r="AA63" s="33">
        <f t="shared" si="15"/>
        <v>0</v>
      </c>
      <c r="AB63" s="33"/>
      <c r="AC63" s="33">
        <f t="shared" si="16"/>
        <v>0</v>
      </c>
      <c r="AD63" s="33"/>
      <c r="AE63" s="33">
        <f t="shared" si="17"/>
        <v>0</v>
      </c>
      <c r="AF63" s="33"/>
      <c r="AG63" s="33">
        <f t="shared" si="18"/>
        <v>0</v>
      </c>
      <c r="AH63" s="33"/>
      <c r="AI63" s="33">
        <f t="shared" si="19"/>
        <v>0</v>
      </c>
      <c r="AJ63" s="33"/>
      <c r="AK63" s="33">
        <f t="shared" si="20"/>
        <v>0</v>
      </c>
      <c r="AL63" s="33"/>
      <c r="AM63" s="33">
        <f t="shared" si="21"/>
        <v>0</v>
      </c>
      <c r="AN63" s="34">
        <f t="shared" si="4"/>
        <v>0</v>
      </c>
      <c r="AO63" s="34">
        <f t="shared" si="5"/>
        <v>0</v>
      </c>
      <c r="AP63" s="34">
        <f t="shared" si="1"/>
        <v>3</v>
      </c>
      <c r="AQ63" s="163">
        <f t="shared" si="2"/>
        <v>68.099999999999994</v>
      </c>
      <c r="AR63" s="100"/>
      <c r="AS63" s="35"/>
      <c r="AT63" s="36">
        <f t="shared" si="0"/>
        <v>0</v>
      </c>
      <c r="AU63" s="37" t="str">
        <f t="shared" si="6"/>
        <v>NÃO MEDIDO</v>
      </c>
      <c r="AV63" s="38"/>
      <c r="AW63" s="39"/>
    </row>
    <row r="64" spans="1:49" s="2" customFormat="1" ht="37.5" customHeight="1" x14ac:dyDescent="0.2">
      <c r="A64" s="2" t="s">
        <v>134</v>
      </c>
      <c r="C64" s="78" t="s">
        <v>97</v>
      </c>
      <c r="D64" s="29" t="s">
        <v>145</v>
      </c>
      <c r="E64" s="30" t="s">
        <v>57</v>
      </c>
      <c r="F64" s="66">
        <v>3</v>
      </c>
      <c r="G64" s="67"/>
      <c r="H64" s="68"/>
      <c r="I64" s="66">
        <f t="shared" si="7"/>
        <v>3</v>
      </c>
      <c r="J64" s="31">
        <v>16.38</v>
      </c>
      <c r="K64" s="32">
        <f t="shared" si="8"/>
        <v>49.14</v>
      </c>
      <c r="L64" s="33"/>
      <c r="M64" s="33">
        <f t="shared" si="3"/>
        <v>0</v>
      </c>
      <c r="N64" s="33"/>
      <c r="O64" s="33">
        <f t="shared" si="9"/>
        <v>0</v>
      </c>
      <c r="P64" s="33"/>
      <c r="Q64" s="33">
        <f t="shared" si="10"/>
        <v>0</v>
      </c>
      <c r="R64" s="33"/>
      <c r="S64" s="33">
        <f t="shared" si="11"/>
        <v>0</v>
      </c>
      <c r="T64" s="33"/>
      <c r="U64" s="33">
        <f t="shared" si="12"/>
        <v>0</v>
      </c>
      <c r="V64" s="33"/>
      <c r="W64" s="33">
        <f t="shared" si="13"/>
        <v>0</v>
      </c>
      <c r="X64" s="33"/>
      <c r="Y64" s="33">
        <f t="shared" si="14"/>
        <v>0</v>
      </c>
      <c r="Z64" s="33"/>
      <c r="AA64" s="33">
        <f t="shared" si="15"/>
        <v>0</v>
      </c>
      <c r="AB64" s="33"/>
      <c r="AC64" s="33">
        <f t="shared" si="16"/>
        <v>0</v>
      </c>
      <c r="AD64" s="33"/>
      <c r="AE64" s="33">
        <f t="shared" si="17"/>
        <v>0</v>
      </c>
      <c r="AF64" s="33"/>
      <c r="AG64" s="33">
        <f t="shared" si="18"/>
        <v>0</v>
      </c>
      <c r="AH64" s="33"/>
      <c r="AI64" s="33">
        <f t="shared" si="19"/>
        <v>0</v>
      </c>
      <c r="AJ64" s="33"/>
      <c r="AK64" s="33">
        <f t="shared" si="20"/>
        <v>0</v>
      </c>
      <c r="AL64" s="33"/>
      <c r="AM64" s="33">
        <f t="shared" si="21"/>
        <v>0</v>
      </c>
      <c r="AN64" s="34">
        <f t="shared" si="4"/>
        <v>0</v>
      </c>
      <c r="AO64" s="34">
        <f t="shared" si="5"/>
        <v>0</v>
      </c>
      <c r="AP64" s="34">
        <f t="shared" si="1"/>
        <v>3</v>
      </c>
      <c r="AQ64" s="163">
        <f t="shared" si="2"/>
        <v>49.14</v>
      </c>
      <c r="AR64" s="100"/>
      <c r="AS64" s="35"/>
      <c r="AT64" s="36">
        <f t="shared" si="0"/>
        <v>0</v>
      </c>
      <c r="AU64" s="37" t="str">
        <f t="shared" si="6"/>
        <v>NÃO MEDIDO</v>
      </c>
      <c r="AV64" s="38"/>
      <c r="AW64" s="39"/>
    </row>
    <row r="65" spans="1:49" s="2" customFormat="1" ht="30" customHeight="1" x14ac:dyDescent="0.2">
      <c r="A65" s="2" t="s">
        <v>134</v>
      </c>
      <c r="C65" s="78" t="s">
        <v>275</v>
      </c>
      <c r="D65" s="29" t="s">
        <v>276</v>
      </c>
      <c r="E65" s="30" t="s">
        <v>57</v>
      </c>
      <c r="F65" s="66">
        <v>1</v>
      </c>
      <c r="G65" s="67"/>
      <c r="H65" s="68"/>
      <c r="I65" s="66">
        <f t="shared" si="7"/>
        <v>1</v>
      </c>
      <c r="J65" s="31">
        <v>73.69</v>
      </c>
      <c r="K65" s="32">
        <f t="shared" si="8"/>
        <v>73.69</v>
      </c>
      <c r="L65" s="33"/>
      <c r="M65" s="33">
        <f t="shared" si="3"/>
        <v>0</v>
      </c>
      <c r="N65" s="33"/>
      <c r="O65" s="33">
        <f t="shared" si="9"/>
        <v>0</v>
      </c>
      <c r="P65" s="33"/>
      <c r="Q65" s="33">
        <f t="shared" si="10"/>
        <v>0</v>
      </c>
      <c r="R65" s="33"/>
      <c r="S65" s="33">
        <f t="shared" si="11"/>
        <v>0</v>
      </c>
      <c r="T65" s="33"/>
      <c r="U65" s="33">
        <f t="shared" si="12"/>
        <v>0</v>
      </c>
      <c r="V65" s="33"/>
      <c r="W65" s="33">
        <f t="shared" si="13"/>
        <v>0</v>
      </c>
      <c r="X65" s="33"/>
      <c r="Y65" s="33">
        <f t="shared" si="14"/>
        <v>0</v>
      </c>
      <c r="Z65" s="33"/>
      <c r="AA65" s="33">
        <f t="shared" si="15"/>
        <v>0</v>
      </c>
      <c r="AB65" s="33"/>
      <c r="AC65" s="33">
        <f t="shared" si="16"/>
        <v>0</v>
      </c>
      <c r="AD65" s="33"/>
      <c r="AE65" s="33">
        <f t="shared" si="17"/>
        <v>0</v>
      </c>
      <c r="AF65" s="33"/>
      <c r="AG65" s="33">
        <f t="shared" si="18"/>
        <v>0</v>
      </c>
      <c r="AH65" s="33"/>
      <c r="AI65" s="33">
        <f t="shared" si="19"/>
        <v>0</v>
      </c>
      <c r="AJ65" s="33"/>
      <c r="AK65" s="33">
        <f t="shared" si="20"/>
        <v>0</v>
      </c>
      <c r="AL65" s="33"/>
      <c r="AM65" s="33">
        <f t="shared" si="21"/>
        <v>0</v>
      </c>
      <c r="AN65" s="34">
        <f t="shared" si="4"/>
        <v>0</v>
      </c>
      <c r="AO65" s="34">
        <f t="shared" si="5"/>
        <v>0</v>
      </c>
      <c r="AP65" s="34">
        <f t="shared" si="1"/>
        <v>1</v>
      </c>
      <c r="AQ65" s="163">
        <f t="shared" si="2"/>
        <v>73.69</v>
      </c>
      <c r="AR65" s="100"/>
      <c r="AS65" s="35"/>
      <c r="AT65" s="36">
        <f t="shared" si="0"/>
        <v>0</v>
      </c>
      <c r="AU65" s="37" t="str">
        <f t="shared" si="6"/>
        <v>NÃO MEDIDO</v>
      </c>
      <c r="AV65" s="38"/>
      <c r="AW65" s="39"/>
    </row>
    <row r="66" spans="1:49" s="2" customFormat="1" ht="35.25" customHeight="1" x14ac:dyDescent="0.2">
      <c r="A66" s="2" t="s">
        <v>134</v>
      </c>
      <c r="C66" s="78" t="s">
        <v>277</v>
      </c>
      <c r="D66" s="29" t="s">
        <v>278</v>
      </c>
      <c r="E66" s="30" t="s">
        <v>57</v>
      </c>
      <c r="F66" s="66">
        <v>2</v>
      </c>
      <c r="G66" s="67"/>
      <c r="H66" s="68"/>
      <c r="I66" s="66">
        <f t="shared" si="7"/>
        <v>2</v>
      </c>
      <c r="J66" s="31">
        <v>12.4</v>
      </c>
      <c r="K66" s="32">
        <f t="shared" si="8"/>
        <v>24.8</v>
      </c>
      <c r="L66" s="33"/>
      <c r="M66" s="33">
        <f t="shared" si="3"/>
        <v>0</v>
      </c>
      <c r="N66" s="33"/>
      <c r="O66" s="33">
        <f t="shared" si="9"/>
        <v>0</v>
      </c>
      <c r="P66" s="33"/>
      <c r="Q66" s="33">
        <f t="shared" si="10"/>
        <v>0</v>
      </c>
      <c r="R66" s="33"/>
      <c r="S66" s="33">
        <f t="shared" si="11"/>
        <v>0</v>
      </c>
      <c r="T66" s="33"/>
      <c r="U66" s="33">
        <f t="shared" si="12"/>
        <v>0</v>
      </c>
      <c r="V66" s="33"/>
      <c r="W66" s="33">
        <f t="shared" si="13"/>
        <v>0</v>
      </c>
      <c r="X66" s="33"/>
      <c r="Y66" s="33">
        <f t="shared" si="14"/>
        <v>0</v>
      </c>
      <c r="Z66" s="33"/>
      <c r="AA66" s="33">
        <f t="shared" si="15"/>
        <v>0</v>
      </c>
      <c r="AB66" s="33"/>
      <c r="AC66" s="33">
        <f t="shared" si="16"/>
        <v>0</v>
      </c>
      <c r="AD66" s="33"/>
      <c r="AE66" s="33">
        <f t="shared" si="17"/>
        <v>0</v>
      </c>
      <c r="AF66" s="33"/>
      <c r="AG66" s="33">
        <f t="shared" si="18"/>
        <v>0</v>
      </c>
      <c r="AH66" s="33"/>
      <c r="AI66" s="33">
        <f t="shared" si="19"/>
        <v>0</v>
      </c>
      <c r="AJ66" s="33"/>
      <c r="AK66" s="33">
        <f t="shared" si="20"/>
        <v>0</v>
      </c>
      <c r="AL66" s="33"/>
      <c r="AM66" s="33">
        <f t="shared" si="21"/>
        <v>0</v>
      </c>
      <c r="AN66" s="34">
        <f t="shared" si="4"/>
        <v>0</v>
      </c>
      <c r="AO66" s="34">
        <f t="shared" si="5"/>
        <v>0</v>
      </c>
      <c r="AP66" s="34">
        <f t="shared" si="1"/>
        <v>2</v>
      </c>
      <c r="AQ66" s="163">
        <f t="shared" si="2"/>
        <v>24.8</v>
      </c>
      <c r="AR66" s="100"/>
      <c r="AS66" s="35"/>
      <c r="AT66" s="36">
        <f t="shared" si="0"/>
        <v>0</v>
      </c>
      <c r="AU66" s="37" t="str">
        <f t="shared" si="6"/>
        <v>NÃO MEDIDO</v>
      </c>
      <c r="AV66" s="38"/>
      <c r="AW66" s="39"/>
    </row>
    <row r="67" spans="1:49" s="2" customFormat="1" ht="45" customHeight="1" x14ac:dyDescent="0.2">
      <c r="A67" s="2" t="s">
        <v>134</v>
      </c>
      <c r="C67" s="78" t="s">
        <v>92</v>
      </c>
      <c r="D67" s="29" t="s">
        <v>192</v>
      </c>
      <c r="E67" s="30" t="s">
        <v>57</v>
      </c>
      <c r="F67" s="66">
        <v>40</v>
      </c>
      <c r="G67" s="67"/>
      <c r="H67" s="68"/>
      <c r="I67" s="66">
        <f t="shared" si="7"/>
        <v>40</v>
      </c>
      <c r="J67" s="31">
        <v>1.21</v>
      </c>
      <c r="K67" s="32">
        <f t="shared" si="8"/>
        <v>48.4</v>
      </c>
      <c r="L67" s="33"/>
      <c r="M67" s="33">
        <f t="shared" si="3"/>
        <v>0</v>
      </c>
      <c r="N67" s="33"/>
      <c r="O67" s="33">
        <f t="shared" si="9"/>
        <v>0</v>
      </c>
      <c r="P67" s="33"/>
      <c r="Q67" s="33">
        <f t="shared" si="10"/>
        <v>0</v>
      </c>
      <c r="R67" s="33"/>
      <c r="S67" s="33">
        <f t="shared" si="11"/>
        <v>0</v>
      </c>
      <c r="T67" s="33"/>
      <c r="U67" s="33">
        <f t="shared" si="12"/>
        <v>0</v>
      </c>
      <c r="V67" s="33"/>
      <c r="W67" s="33">
        <f t="shared" si="13"/>
        <v>0</v>
      </c>
      <c r="X67" s="33"/>
      <c r="Y67" s="33">
        <f t="shared" si="14"/>
        <v>0</v>
      </c>
      <c r="Z67" s="33"/>
      <c r="AA67" s="33">
        <f t="shared" si="15"/>
        <v>0</v>
      </c>
      <c r="AB67" s="33"/>
      <c r="AC67" s="33">
        <f t="shared" si="16"/>
        <v>0</v>
      </c>
      <c r="AD67" s="33"/>
      <c r="AE67" s="33">
        <f t="shared" si="17"/>
        <v>0</v>
      </c>
      <c r="AF67" s="33"/>
      <c r="AG67" s="33">
        <f t="shared" si="18"/>
        <v>0</v>
      </c>
      <c r="AH67" s="33"/>
      <c r="AI67" s="33">
        <f t="shared" si="19"/>
        <v>0</v>
      </c>
      <c r="AJ67" s="33"/>
      <c r="AK67" s="33">
        <f t="shared" si="20"/>
        <v>0</v>
      </c>
      <c r="AL67" s="33"/>
      <c r="AM67" s="33">
        <f t="shared" si="21"/>
        <v>0</v>
      </c>
      <c r="AN67" s="34">
        <f t="shared" si="4"/>
        <v>0</v>
      </c>
      <c r="AO67" s="34">
        <f t="shared" si="5"/>
        <v>0</v>
      </c>
      <c r="AP67" s="34">
        <f t="shared" si="1"/>
        <v>40</v>
      </c>
      <c r="AQ67" s="163">
        <f t="shared" si="2"/>
        <v>48.4</v>
      </c>
      <c r="AR67" s="100"/>
      <c r="AS67" s="35"/>
      <c r="AT67" s="36">
        <f t="shared" si="0"/>
        <v>0</v>
      </c>
      <c r="AU67" s="37" t="str">
        <f t="shared" si="6"/>
        <v>NÃO MEDIDO</v>
      </c>
      <c r="AV67" s="38"/>
      <c r="AW67" s="39"/>
    </row>
    <row r="68" spans="1:49" s="2" customFormat="1" ht="36" customHeight="1" x14ac:dyDescent="0.2">
      <c r="A68" s="2" t="s">
        <v>134</v>
      </c>
      <c r="C68" s="78" t="s">
        <v>93</v>
      </c>
      <c r="D68" s="29" t="s">
        <v>193</v>
      </c>
      <c r="E68" s="30" t="s">
        <v>57</v>
      </c>
      <c r="F68" s="66">
        <v>30</v>
      </c>
      <c r="G68" s="67"/>
      <c r="H68" s="68"/>
      <c r="I68" s="66">
        <f t="shared" si="7"/>
        <v>30</v>
      </c>
      <c r="J68" s="31">
        <v>1.26</v>
      </c>
      <c r="K68" s="32">
        <f t="shared" si="8"/>
        <v>37.799999999999997</v>
      </c>
      <c r="L68" s="33"/>
      <c r="M68" s="33">
        <f t="shared" si="3"/>
        <v>0</v>
      </c>
      <c r="N68" s="33"/>
      <c r="O68" s="33">
        <f t="shared" si="9"/>
        <v>0</v>
      </c>
      <c r="P68" s="33"/>
      <c r="Q68" s="33">
        <f t="shared" si="10"/>
        <v>0</v>
      </c>
      <c r="R68" s="33"/>
      <c r="S68" s="33">
        <f t="shared" si="11"/>
        <v>0</v>
      </c>
      <c r="T68" s="33"/>
      <c r="U68" s="33">
        <f t="shared" si="12"/>
        <v>0</v>
      </c>
      <c r="V68" s="33"/>
      <c r="W68" s="33">
        <f t="shared" si="13"/>
        <v>0</v>
      </c>
      <c r="X68" s="33"/>
      <c r="Y68" s="33">
        <f t="shared" si="14"/>
        <v>0</v>
      </c>
      <c r="Z68" s="33"/>
      <c r="AA68" s="33">
        <f t="shared" si="15"/>
        <v>0</v>
      </c>
      <c r="AB68" s="33"/>
      <c r="AC68" s="33">
        <f t="shared" si="16"/>
        <v>0</v>
      </c>
      <c r="AD68" s="33"/>
      <c r="AE68" s="33">
        <f t="shared" si="17"/>
        <v>0</v>
      </c>
      <c r="AF68" s="33"/>
      <c r="AG68" s="33">
        <f t="shared" si="18"/>
        <v>0</v>
      </c>
      <c r="AH68" s="33"/>
      <c r="AI68" s="33">
        <f t="shared" si="19"/>
        <v>0</v>
      </c>
      <c r="AJ68" s="33"/>
      <c r="AK68" s="33">
        <f t="shared" si="20"/>
        <v>0</v>
      </c>
      <c r="AL68" s="33"/>
      <c r="AM68" s="33">
        <f t="shared" si="21"/>
        <v>0</v>
      </c>
      <c r="AN68" s="34">
        <f t="shared" si="4"/>
        <v>0</v>
      </c>
      <c r="AO68" s="34">
        <f t="shared" si="5"/>
        <v>0</v>
      </c>
      <c r="AP68" s="34">
        <f t="shared" si="1"/>
        <v>30</v>
      </c>
      <c r="AQ68" s="163">
        <f t="shared" si="2"/>
        <v>37.799999999999997</v>
      </c>
      <c r="AR68" s="100"/>
      <c r="AS68" s="35"/>
      <c r="AT68" s="36">
        <f t="shared" si="0"/>
        <v>0</v>
      </c>
      <c r="AU68" s="37" t="str">
        <f t="shared" si="6"/>
        <v>NÃO MEDIDO</v>
      </c>
      <c r="AV68" s="38"/>
      <c r="AW68" s="39"/>
    </row>
    <row r="69" spans="1:49" s="2" customFormat="1" ht="36.75" customHeight="1" x14ac:dyDescent="0.2">
      <c r="A69" s="2" t="s">
        <v>134</v>
      </c>
      <c r="C69" s="78" t="s">
        <v>94</v>
      </c>
      <c r="D69" s="29" t="s">
        <v>194</v>
      </c>
      <c r="E69" s="30" t="s">
        <v>57</v>
      </c>
      <c r="F69" s="66">
        <v>15</v>
      </c>
      <c r="G69" s="67"/>
      <c r="H69" s="68"/>
      <c r="I69" s="66">
        <f t="shared" si="7"/>
        <v>15</v>
      </c>
      <c r="J69" s="31">
        <v>1.37</v>
      </c>
      <c r="K69" s="32">
        <f t="shared" si="8"/>
        <v>20.55</v>
      </c>
      <c r="L69" s="33"/>
      <c r="M69" s="33">
        <f t="shared" si="3"/>
        <v>0</v>
      </c>
      <c r="N69" s="33"/>
      <c r="O69" s="33">
        <f t="shared" si="9"/>
        <v>0</v>
      </c>
      <c r="P69" s="33"/>
      <c r="Q69" s="33">
        <f t="shared" si="10"/>
        <v>0</v>
      </c>
      <c r="R69" s="33"/>
      <c r="S69" s="33">
        <f t="shared" si="11"/>
        <v>0</v>
      </c>
      <c r="T69" s="33"/>
      <c r="U69" s="33">
        <f t="shared" si="12"/>
        <v>0</v>
      </c>
      <c r="V69" s="33"/>
      <c r="W69" s="33">
        <f t="shared" si="13"/>
        <v>0</v>
      </c>
      <c r="X69" s="33"/>
      <c r="Y69" s="33">
        <f t="shared" si="14"/>
        <v>0</v>
      </c>
      <c r="Z69" s="33"/>
      <c r="AA69" s="33">
        <f t="shared" si="15"/>
        <v>0</v>
      </c>
      <c r="AB69" s="33"/>
      <c r="AC69" s="33">
        <f t="shared" si="16"/>
        <v>0</v>
      </c>
      <c r="AD69" s="33"/>
      <c r="AE69" s="33">
        <f t="shared" si="17"/>
        <v>0</v>
      </c>
      <c r="AF69" s="33"/>
      <c r="AG69" s="33">
        <f t="shared" si="18"/>
        <v>0</v>
      </c>
      <c r="AH69" s="33"/>
      <c r="AI69" s="33">
        <f t="shared" si="19"/>
        <v>0</v>
      </c>
      <c r="AJ69" s="33"/>
      <c r="AK69" s="33">
        <f t="shared" si="20"/>
        <v>0</v>
      </c>
      <c r="AL69" s="33"/>
      <c r="AM69" s="33">
        <f t="shared" si="21"/>
        <v>0</v>
      </c>
      <c r="AN69" s="34">
        <f t="shared" si="4"/>
        <v>0</v>
      </c>
      <c r="AO69" s="34">
        <f t="shared" si="5"/>
        <v>0</v>
      </c>
      <c r="AP69" s="34">
        <f t="shared" si="1"/>
        <v>15</v>
      </c>
      <c r="AQ69" s="163">
        <f t="shared" si="2"/>
        <v>20.55</v>
      </c>
      <c r="AR69" s="100"/>
      <c r="AS69" s="35"/>
      <c r="AT69" s="36">
        <f t="shared" si="0"/>
        <v>0</v>
      </c>
      <c r="AU69" s="37" t="str">
        <f t="shared" si="6"/>
        <v>NÃO MEDIDO</v>
      </c>
      <c r="AV69" s="38"/>
      <c r="AW69" s="39"/>
    </row>
    <row r="70" spans="1:49" s="2" customFormat="1" ht="67.5" customHeight="1" x14ac:dyDescent="0.2">
      <c r="A70" s="2" t="s">
        <v>134</v>
      </c>
      <c r="C70" s="78" t="s">
        <v>95</v>
      </c>
      <c r="D70" s="29" t="s">
        <v>279</v>
      </c>
      <c r="E70" s="30" t="s">
        <v>57</v>
      </c>
      <c r="F70" s="66">
        <v>1</v>
      </c>
      <c r="G70" s="67"/>
      <c r="H70" s="68"/>
      <c r="I70" s="66">
        <f t="shared" si="7"/>
        <v>1</v>
      </c>
      <c r="J70" s="31">
        <v>1.96</v>
      </c>
      <c r="K70" s="32">
        <f t="shared" si="8"/>
        <v>1.96</v>
      </c>
      <c r="L70" s="33"/>
      <c r="M70" s="33">
        <f t="shared" si="3"/>
        <v>0</v>
      </c>
      <c r="N70" s="33"/>
      <c r="O70" s="33">
        <f t="shared" si="9"/>
        <v>0</v>
      </c>
      <c r="P70" s="33"/>
      <c r="Q70" s="33">
        <f t="shared" si="10"/>
        <v>0</v>
      </c>
      <c r="R70" s="33"/>
      <c r="S70" s="33">
        <f t="shared" si="11"/>
        <v>0</v>
      </c>
      <c r="T70" s="33"/>
      <c r="U70" s="33">
        <f t="shared" si="12"/>
        <v>0</v>
      </c>
      <c r="V70" s="33"/>
      <c r="W70" s="33">
        <f t="shared" si="13"/>
        <v>0</v>
      </c>
      <c r="X70" s="33"/>
      <c r="Y70" s="33">
        <f t="shared" si="14"/>
        <v>0</v>
      </c>
      <c r="Z70" s="33"/>
      <c r="AA70" s="33">
        <f t="shared" si="15"/>
        <v>0</v>
      </c>
      <c r="AB70" s="33"/>
      <c r="AC70" s="33">
        <f t="shared" si="16"/>
        <v>0</v>
      </c>
      <c r="AD70" s="33"/>
      <c r="AE70" s="33">
        <f t="shared" si="17"/>
        <v>0</v>
      </c>
      <c r="AF70" s="33"/>
      <c r="AG70" s="33">
        <f t="shared" si="18"/>
        <v>0</v>
      </c>
      <c r="AH70" s="33"/>
      <c r="AI70" s="33">
        <f t="shared" si="19"/>
        <v>0</v>
      </c>
      <c r="AJ70" s="33"/>
      <c r="AK70" s="33">
        <f t="shared" si="20"/>
        <v>0</v>
      </c>
      <c r="AL70" s="33"/>
      <c r="AM70" s="33">
        <f t="shared" si="21"/>
        <v>0</v>
      </c>
      <c r="AN70" s="34">
        <f t="shared" si="4"/>
        <v>0</v>
      </c>
      <c r="AO70" s="34">
        <f t="shared" si="5"/>
        <v>0</v>
      </c>
      <c r="AP70" s="34">
        <f t="shared" si="1"/>
        <v>1</v>
      </c>
      <c r="AQ70" s="163">
        <f t="shared" si="2"/>
        <v>1.96</v>
      </c>
      <c r="AR70" s="100"/>
      <c r="AS70" s="35"/>
      <c r="AT70" s="36">
        <f t="shared" si="0"/>
        <v>0</v>
      </c>
      <c r="AU70" s="37" t="str">
        <f t="shared" si="6"/>
        <v>NÃO MEDIDO</v>
      </c>
      <c r="AV70" s="38"/>
      <c r="AW70" s="39"/>
    </row>
    <row r="71" spans="1:49" s="2" customFormat="1" ht="30" customHeight="1" x14ac:dyDescent="0.2">
      <c r="A71" s="2" t="s">
        <v>134</v>
      </c>
      <c r="C71" s="78" t="s">
        <v>280</v>
      </c>
      <c r="D71" s="29" t="s">
        <v>281</v>
      </c>
      <c r="E71" s="30" t="s">
        <v>57</v>
      </c>
      <c r="F71" s="66">
        <v>2</v>
      </c>
      <c r="G71" s="67"/>
      <c r="H71" s="68"/>
      <c r="I71" s="66">
        <f t="shared" si="7"/>
        <v>2</v>
      </c>
      <c r="J71" s="31">
        <v>27.81</v>
      </c>
      <c r="K71" s="32">
        <f t="shared" si="8"/>
        <v>55.62</v>
      </c>
      <c r="L71" s="33"/>
      <c r="M71" s="33">
        <f t="shared" si="3"/>
        <v>0</v>
      </c>
      <c r="N71" s="33"/>
      <c r="O71" s="33">
        <f t="shared" si="9"/>
        <v>0</v>
      </c>
      <c r="P71" s="33"/>
      <c r="Q71" s="33">
        <f t="shared" si="10"/>
        <v>0</v>
      </c>
      <c r="R71" s="33"/>
      <c r="S71" s="33">
        <f t="shared" si="11"/>
        <v>0</v>
      </c>
      <c r="T71" s="33"/>
      <c r="U71" s="33">
        <f t="shared" si="12"/>
        <v>0</v>
      </c>
      <c r="V71" s="33"/>
      <c r="W71" s="33">
        <f t="shared" si="13"/>
        <v>0</v>
      </c>
      <c r="X71" s="33"/>
      <c r="Y71" s="33">
        <f t="shared" si="14"/>
        <v>0</v>
      </c>
      <c r="Z71" s="33"/>
      <c r="AA71" s="33">
        <f t="shared" si="15"/>
        <v>0</v>
      </c>
      <c r="AB71" s="33"/>
      <c r="AC71" s="33">
        <f t="shared" si="16"/>
        <v>0</v>
      </c>
      <c r="AD71" s="33"/>
      <c r="AE71" s="33">
        <f t="shared" si="17"/>
        <v>0</v>
      </c>
      <c r="AF71" s="33"/>
      <c r="AG71" s="33">
        <f t="shared" si="18"/>
        <v>0</v>
      </c>
      <c r="AH71" s="33"/>
      <c r="AI71" s="33">
        <f t="shared" si="19"/>
        <v>0</v>
      </c>
      <c r="AJ71" s="33"/>
      <c r="AK71" s="33">
        <f t="shared" si="20"/>
        <v>0</v>
      </c>
      <c r="AL71" s="33"/>
      <c r="AM71" s="33">
        <f t="shared" si="21"/>
        <v>0</v>
      </c>
      <c r="AN71" s="34">
        <f t="shared" si="4"/>
        <v>0</v>
      </c>
      <c r="AO71" s="34">
        <f t="shared" si="5"/>
        <v>0</v>
      </c>
      <c r="AP71" s="34">
        <f t="shared" si="1"/>
        <v>2</v>
      </c>
      <c r="AQ71" s="163">
        <f t="shared" si="2"/>
        <v>55.62</v>
      </c>
      <c r="AR71" s="100"/>
      <c r="AS71" s="35"/>
      <c r="AT71" s="36">
        <f t="shared" si="0"/>
        <v>0</v>
      </c>
      <c r="AU71" s="37" t="str">
        <f t="shared" si="6"/>
        <v>NÃO MEDIDO</v>
      </c>
      <c r="AV71" s="38"/>
      <c r="AW71" s="39"/>
    </row>
    <row r="72" spans="1:49" s="2" customFormat="1" ht="35.1" customHeight="1" x14ac:dyDescent="0.2">
      <c r="A72" s="1" t="s">
        <v>134</v>
      </c>
      <c r="B72" s="1"/>
      <c r="C72" s="78" t="s">
        <v>282</v>
      </c>
      <c r="D72" s="29" t="s">
        <v>283</v>
      </c>
      <c r="E72" s="30" t="s">
        <v>57</v>
      </c>
      <c r="F72" s="66">
        <v>10</v>
      </c>
      <c r="G72" s="67"/>
      <c r="H72" s="68"/>
      <c r="I72" s="66">
        <f t="shared" si="7"/>
        <v>10</v>
      </c>
      <c r="J72" s="31">
        <v>5.76</v>
      </c>
      <c r="K72" s="32">
        <f t="shared" si="8"/>
        <v>57.6</v>
      </c>
      <c r="L72" s="33"/>
      <c r="M72" s="33">
        <f t="shared" si="3"/>
        <v>0</v>
      </c>
      <c r="N72" s="33"/>
      <c r="O72" s="33">
        <f t="shared" si="9"/>
        <v>0</v>
      </c>
      <c r="P72" s="33"/>
      <c r="Q72" s="33">
        <f t="shared" si="10"/>
        <v>0</v>
      </c>
      <c r="R72" s="33"/>
      <c r="S72" s="33">
        <f t="shared" si="11"/>
        <v>0</v>
      </c>
      <c r="T72" s="33"/>
      <c r="U72" s="33">
        <f t="shared" si="12"/>
        <v>0</v>
      </c>
      <c r="V72" s="33"/>
      <c r="W72" s="33">
        <f t="shared" si="13"/>
        <v>0</v>
      </c>
      <c r="X72" s="33"/>
      <c r="Y72" s="33">
        <f t="shared" si="14"/>
        <v>0</v>
      </c>
      <c r="Z72" s="33"/>
      <c r="AA72" s="33">
        <f t="shared" si="15"/>
        <v>0</v>
      </c>
      <c r="AB72" s="33"/>
      <c r="AC72" s="33">
        <f t="shared" si="16"/>
        <v>0</v>
      </c>
      <c r="AD72" s="33"/>
      <c r="AE72" s="33">
        <f t="shared" si="17"/>
        <v>0</v>
      </c>
      <c r="AF72" s="33"/>
      <c r="AG72" s="33">
        <f t="shared" si="18"/>
        <v>0</v>
      </c>
      <c r="AH72" s="33"/>
      <c r="AI72" s="33">
        <f t="shared" si="19"/>
        <v>0</v>
      </c>
      <c r="AJ72" s="33"/>
      <c r="AK72" s="33">
        <f t="shared" si="20"/>
        <v>0</v>
      </c>
      <c r="AL72" s="33"/>
      <c r="AM72" s="33">
        <f t="shared" si="21"/>
        <v>0</v>
      </c>
      <c r="AN72" s="34">
        <f t="shared" si="4"/>
        <v>0</v>
      </c>
      <c r="AO72" s="34">
        <f t="shared" si="5"/>
        <v>0</v>
      </c>
      <c r="AP72" s="34">
        <f t="shared" si="1"/>
        <v>10</v>
      </c>
      <c r="AQ72" s="163">
        <f t="shared" si="2"/>
        <v>57.6</v>
      </c>
      <c r="AR72" s="100"/>
      <c r="AS72" s="35"/>
      <c r="AT72" s="36">
        <f t="shared" si="0"/>
        <v>0</v>
      </c>
      <c r="AU72" s="37" t="str">
        <f t="shared" si="6"/>
        <v>NÃO MEDIDO</v>
      </c>
      <c r="AV72" s="38"/>
      <c r="AW72" s="39"/>
    </row>
    <row r="73" spans="1:49" s="2" customFormat="1" ht="46.5" customHeight="1" x14ac:dyDescent="0.2">
      <c r="A73" s="2" t="s">
        <v>134</v>
      </c>
      <c r="C73" s="78" t="s">
        <v>284</v>
      </c>
      <c r="D73" s="29" t="s">
        <v>285</v>
      </c>
      <c r="E73" s="30" t="s">
        <v>57</v>
      </c>
      <c r="F73" s="66">
        <v>2</v>
      </c>
      <c r="G73" s="67"/>
      <c r="H73" s="68"/>
      <c r="I73" s="66">
        <f t="shared" si="7"/>
        <v>2</v>
      </c>
      <c r="J73" s="31">
        <v>200.41</v>
      </c>
      <c r="K73" s="32">
        <f t="shared" si="8"/>
        <v>400.82</v>
      </c>
      <c r="L73" s="33"/>
      <c r="M73" s="33">
        <f t="shared" si="3"/>
        <v>0</v>
      </c>
      <c r="N73" s="33"/>
      <c r="O73" s="33">
        <f t="shared" si="9"/>
        <v>0</v>
      </c>
      <c r="P73" s="33"/>
      <c r="Q73" s="33">
        <f t="shared" si="10"/>
        <v>0</v>
      </c>
      <c r="R73" s="33"/>
      <c r="S73" s="33">
        <f t="shared" si="11"/>
        <v>0</v>
      </c>
      <c r="T73" s="33"/>
      <c r="U73" s="33">
        <f t="shared" si="12"/>
        <v>0</v>
      </c>
      <c r="V73" s="33"/>
      <c r="W73" s="33">
        <f t="shared" si="13"/>
        <v>0</v>
      </c>
      <c r="X73" s="33"/>
      <c r="Y73" s="33">
        <f t="shared" si="14"/>
        <v>0</v>
      </c>
      <c r="Z73" s="33"/>
      <c r="AA73" s="33">
        <f t="shared" si="15"/>
        <v>0</v>
      </c>
      <c r="AB73" s="33"/>
      <c r="AC73" s="33">
        <f t="shared" si="16"/>
        <v>0</v>
      </c>
      <c r="AD73" s="33"/>
      <c r="AE73" s="33">
        <f t="shared" si="17"/>
        <v>0</v>
      </c>
      <c r="AF73" s="33"/>
      <c r="AG73" s="33">
        <f t="shared" si="18"/>
        <v>0</v>
      </c>
      <c r="AH73" s="33"/>
      <c r="AI73" s="33">
        <f t="shared" si="19"/>
        <v>0</v>
      </c>
      <c r="AJ73" s="33"/>
      <c r="AK73" s="33">
        <f t="shared" si="20"/>
        <v>0</v>
      </c>
      <c r="AL73" s="33"/>
      <c r="AM73" s="33">
        <f t="shared" si="21"/>
        <v>0</v>
      </c>
      <c r="AN73" s="34">
        <f t="shared" si="4"/>
        <v>0</v>
      </c>
      <c r="AO73" s="34">
        <f t="shared" si="5"/>
        <v>0</v>
      </c>
      <c r="AP73" s="34">
        <f t="shared" si="1"/>
        <v>2</v>
      </c>
      <c r="AQ73" s="163">
        <f t="shared" si="2"/>
        <v>400.82</v>
      </c>
      <c r="AR73" s="100"/>
      <c r="AS73" s="35"/>
      <c r="AT73" s="36">
        <f t="shared" si="0"/>
        <v>0</v>
      </c>
      <c r="AU73" s="37" t="str">
        <f t="shared" si="6"/>
        <v>NÃO MEDIDO</v>
      </c>
      <c r="AV73" s="38"/>
      <c r="AW73" s="39"/>
    </row>
    <row r="74" spans="1:49" s="2" customFormat="1" ht="52.5" customHeight="1" x14ac:dyDescent="0.2">
      <c r="A74" s="2" t="s">
        <v>134</v>
      </c>
      <c r="C74" s="78" t="s">
        <v>98</v>
      </c>
      <c r="D74" s="29" t="s">
        <v>99</v>
      </c>
      <c r="E74" s="30" t="s">
        <v>57</v>
      </c>
      <c r="F74" s="66">
        <v>40</v>
      </c>
      <c r="G74" s="67"/>
      <c r="H74" s="68"/>
      <c r="I74" s="66">
        <f t="shared" si="7"/>
        <v>40</v>
      </c>
      <c r="J74" s="31">
        <v>1.21</v>
      </c>
      <c r="K74" s="32">
        <f t="shared" si="8"/>
        <v>48.4</v>
      </c>
      <c r="L74" s="33"/>
      <c r="M74" s="33">
        <f t="shared" si="3"/>
        <v>0</v>
      </c>
      <c r="N74" s="33"/>
      <c r="O74" s="33">
        <f t="shared" si="9"/>
        <v>0</v>
      </c>
      <c r="P74" s="33"/>
      <c r="Q74" s="33">
        <f t="shared" si="10"/>
        <v>0</v>
      </c>
      <c r="R74" s="33"/>
      <c r="S74" s="33">
        <f t="shared" si="11"/>
        <v>0</v>
      </c>
      <c r="T74" s="33"/>
      <c r="U74" s="33">
        <f t="shared" si="12"/>
        <v>0</v>
      </c>
      <c r="V74" s="33"/>
      <c r="W74" s="33">
        <f t="shared" si="13"/>
        <v>0</v>
      </c>
      <c r="X74" s="33"/>
      <c r="Y74" s="33">
        <f t="shared" si="14"/>
        <v>0</v>
      </c>
      <c r="Z74" s="33"/>
      <c r="AA74" s="33">
        <f t="shared" si="15"/>
        <v>0</v>
      </c>
      <c r="AB74" s="33"/>
      <c r="AC74" s="33">
        <f t="shared" si="16"/>
        <v>0</v>
      </c>
      <c r="AD74" s="33"/>
      <c r="AE74" s="33">
        <f t="shared" si="17"/>
        <v>0</v>
      </c>
      <c r="AF74" s="33"/>
      <c r="AG74" s="33">
        <f t="shared" si="18"/>
        <v>0</v>
      </c>
      <c r="AH74" s="33"/>
      <c r="AI74" s="33">
        <f t="shared" si="19"/>
        <v>0</v>
      </c>
      <c r="AJ74" s="33"/>
      <c r="AK74" s="33">
        <f t="shared" si="20"/>
        <v>0</v>
      </c>
      <c r="AL74" s="33"/>
      <c r="AM74" s="33">
        <f t="shared" si="21"/>
        <v>0</v>
      </c>
      <c r="AN74" s="34">
        <f t="shared" si="4"/>
        <v>0</v>
      </c>
      <c r="AO74" s="34">
        <f t="shared" si="5"/>
        <v>0</v>
      </c>
      <c r="AP74" s="34">
        <f t="shared" si="1"/>
        <v>40</v>
      </c>
      <c r="AQ74" s="163">
        <f t="shared" si="2"/>
        <v>48.4</v>
      </c>
      <c r="AR74" s="100"/>
      <c r="AS74" s="35"/>
      <c r="AT74" s="36">
        <f t="shared" si="0"/>
        <v>0</v>
      </c>
      <c r="AU74" s="37" t="str">
        <f t="shared" si="6"/>
        <v>NÃO MEDIDO</v>
      </c>
      <c r="AV74" s="38"/>
      <c r="AW74" s="39"/>
    </row>
    <row r="75" spans="1:49" s="2" customFormat="1" ht="36.75" customHeight="1" x14ac:dyDescent="0.2">
      <c r="A75" s="2" t="s">
        <v>134</v>
      </c>
      <c r="C75" s="78" t="s">
        <v>100</v>
      </c>
      <c r="D75" s="29" t="s">
        <v>101</v>
      </c>
      <c r="E75" s="30" t="s">
        <v>57</v>
      </c>
      <c r="F75" s="66">
        <v>30</v>
      </c>
      <c r="G75" s="67"/>
      <c r="H75" s="68"/>
      <c r="I75" s="66">
        <f t="shared" si="7"/>
        <v>30</v>
      </c>
      <c r="J75" s="31">
        <v>1.25</v>
      </c>
      <c r="K75" s="32">
        <f t="shared" si="8"/>
        <v>37.5</v>
      </c>
      <c r="L75" s="33"/>
      <c r="M75" s="33">
        <f t="shared" si="3"/>
        <v>0</v>
      </c>
      <c r="N75" s="33"/>
      <c r="O75" s="33">
        <f t="shared" si="9"/>
        <v>0</v>
      </c>
      <c r="P75" s="33"/>
      <c r="Q75" s="33">
        <f t="shared" si="10"/>
        <v>0</v>
      </c>
      <c r="R75" s="33"/>
      <c r="S75" s="33">
        <f t="shared" si="11"/>
        <v>0</v>
      </c>
      <c r="T75" s="33"/>
      <c r="U75" s="33">
        <f t="shared" si="12"/>
        <v>0</v>
      </c>
      <c r="V75" s="33"/>
      <c r="W75" s="33">
        <f t="shared" si="13"/>
        <v>0</v>
      </c>
      <c r="X75" s="33"/>
      <c r="Y75" s="33">
        <f t="shared" si="14"/>
        <v>0</v>
      </c>
      <c r="Z75" s="33"/>
      <c r="AA75" s="33">
        <f t="shared" si="15"/>
        <v>0</v>
      </c>
      <c r="AB75" s="33"/>
      <c r="AC75" s="33">
        <f t="shared" si="16"/>
        <v>0</v>
      </c>
      <c r="AD75" s="33"/>
      <c r="AE75" s="33">
        <f t="shared" si="17"/>
        <v>0</v>
      </c>
      <c r="AF75" s="33"/>
      <c r="AG75" s="33">
        <f t="shared" si="18"/>
        <v>0</v>
      </c>
      <c r="AH75" s="33"/>
      <c r="AI75" s="33">
        <f t="shared" si="19"/>
        <v>0</v>
      </c>
      <c r="AJ75" s="33"/>
      <c r="AK75" s="33">
        <f t="shared" si="20"/>
        <v>0</v>
      </c>
      <c r="AL75" s="33"/>
      <c r="AM75" s="33">
        <f t="shared" si="21"/>
        <v>0</v>
      </c>
      <c r="AN75" s="34">
        <f t="shared" si="4"/>
        <v>0</v>
      </c>
      <c r="AO75" s="34">
        <f t="shared" si="5"/>
        <v>0</v>
      </c>
      <c r="AP75" s="34">
        <f t="shared" si="1"/>
        <v>30</v>
      </c>
      <c r="AQ75" s="163">
        <f t="shared" si="2"/>
        <v>37.5</v>
      </c>
      <c r="AR75" s="100"/>
      <c r="AS75" s="35"/>
      <c r="AT75" s="36">
        <f t="shared" si="0"/>
        <v>0</v>
      </c>
      <c r="AU75" s="37" t="str">
        <f t="shared" si="6"/>
        <v>NÃO MEDIDO</v>
      </c>
      <c r="AV75" s="38"/>
      <c r="AW75" s="39"/>
    </row>
    <row r="76" spans="1:49" s="2" customFormat="1" ht="36.75" customHeight="1" x14ac:dyDescent="0.2">
      <c r="A76" s="2" t="s">
        <v>134</v>
      </c>
      <c r="C76" s="78" t="s">
        <v>102</v>
      </c>
      <c r="D76" s="29" t="s">
        <v>103</v>
      </c>
      <c r="E76" s="30" t="s">
        <v>57</v>
      </c>
      <c r="F76" s="66">
        <v>15</v>
      </c>
      <c r="G76" s="67"/>
      <c r="H76" s="68"/>
      <c r="I76" s="66">
        <f t="shared" ref="I76:I139" si="23">F76+G76+H76</f>
        <v>15</v>
      </c>
      <c r="J76" s="31">
        <v>1.37</v>
      </c>
      <c r="K76" s="32">
        <f t="shared" ref="K76:K139" si="24">ROUND(($F76*$J76),2)+ROUND(($G76*$J76),2)+ROUND(($H76*$J76),2)</f>
        <v>20.55</v>
      </c>
      <c r="L76" s="33"/>
      <c r="M76" s="33">
        <f t="shared" si="3"/>
        <v>0</v>
      </c>
      <c r="N76" s="33"/>
      <c r="O76" s="33">
        <f t="shared" si="9"/>
        <v>0</v>
      </c>
      <c r="P76" s="33"/>
      <c r="Q76" s="33">
        <f t="shared" si="10"/>
        <v>0</v>
      </c>
      <c r="R76" s="33"/>
      <c r="S76" s="33">
        <f t="shared" si="11"/>
        <v>0</v>
      </c>
      <c r="T76" s="33"/>
      <c r="U76" s="33">
        <f t="shared" si="12"/>
        <v>0</v>
      </c>
      <c r="V76" s="33"/>
      <c r="W76" s="33">
        <f t="shared" si="13"/>
        <v>0</v>
      </c>
      <c r="X76" s="33"/>
      <c r="Y76" s="33">
        <f t="shared" si="14"/>
        <v>0</v>
      </c>
      <c r="Z76" s="33"/>
      <c r="AA76" s="33">
        <f t="shared" si="15"/>
        <v>0</v>
      </c>
      <c r="AB76" s="33"/>
      <c r="AC76" s="33">
        <f t="shared" si="16"/>
        <v>0</v>
      </c>
      <c r="AD76" s="33"/>
      <c r="AE76" s="33">
        <f t="shared" si="17"/>
        <v>0</v>
      </c>
      <c r="AF76" s="33"/>
      <c r="AG76" s="33">
        <f t="shared" si="18"/>
        <v>0</v>
      </c>
      <c r="AH76" s="33"/>
      <c r="AI76" s="33">
        <f t="shared" si="19"/>
        <v>0</v>
      </c>
      <c r="AJ76" s="33"/>
      <c r="AK76" s="33">
        <f t="shared" si="20"/>
        <v>0</v>
      </c>
      <c r="AL76" s="33"/>
      <c r="AM76" s="33">
        <f t="shared" si="21"/>
        <v>0</v>
      </c>
      <c r="AN76" s="34">
        <f t="shared" si="4"/>
        <v>0</v>
      </c>
      <c r="AO76" s="34">
        <f t="shared" si="5"/>
        <v>0</v>
      </c>
      <c r="AP76" s="34">
        <f t="shared" si="1"/>
        <v>15</v>
      </c>
      <c r="AQ76" s="163">
        <f t="shared" si="2"/>
        <v>20.55</v>
      </c>
      <c r="AR76" s="100"/>
      <c r="AS76" s="35"/>
      <c r="AT76" s="36">
        <f t="shared" si="0"/>
        <v>0</v>
      </c>
      <c r="AU76" s="37" t="str">
        <f t="shared" si="6"/>
        <v>NÃO MEDIDO</v>
      </c>
      <c r="AV76" s="38"/>
      <c r="AW76" s="39"/>
    </row>
    <row r="77" spans="1:49" s="2" customFormat="1" ht="42.75" customHeight="1" x14ac:dyDescent="0.2">
      <c r="A77" s="2" t="s">
        <v>134</v>
      </c>
      <c r="C77" s="78" t="s">
        <v>67</v>
      </c>
      <c r="D77" s="29" t="s">
        <v>146</v>
      </c>
      <c r="E77" s="30" t="s">
        <v>57</v>
      </c>
      <c r="F77" s="66">
        <v>45</v>
      </c>
      <c r="G77" s="67"/>
      <c r="H77" s="68"/>
      <c r="I77" s="66">
        <f t="shared" si="23"/>
        <v>45</v>
      </c>
      <c r="J77" s="31">
        <v>5.03</v>
      </c>
      <c r="K77" s="32">
        <f t="shared" si="24"/>
        <v>226.35</v>
      </c>
      <c r="L77" s="33"/>
      <c r="M77" s="33">
        <f t="shared" si="3"/>
        <v>0</v>
      </c>
      <c r="N77" s="33"/>
      <c r="O77" s="33">
        <f t="shared" si="9"/>
        <v>0</v>
      </c>
      <c r="P77" s="33"/>
      <c r="Q77" s="33">
        <f t="shared" si="10"/>
        <v>0</v>
      </c>
      <c r="R77" s="33"/>
      <c r="S77" s="33">
        <f t="shared" si="11"/>
        <v>0</v>
      </c>
      <c r="T77" s="33"/>
      <c r="U77" s="33">
        <f t="shared" si="12"/>
        <v>0</v>
      </c>
      <c r="V77" s="33"/>
      <c r="W77" s="33">
        <f t="shared" si="13"/>
        <v>0</v>
      </c>
      <c r="X77" s="33"/>
      <c r="Y77" s="33">
        <f t="shared" si="14"/>
        <v>0</v>
      </c>
      <c r="Z77" s="33"/>
      <c r="AA77" s="33">
        <f t="shared" si="15"/>
        <v>0</v>
      </c>
      <c r="AB77" s="33"/>
      <c r="AC77" s="33">
        <f t="shared" si="16"/>
        <v>0</v>
      </c>
      <c r="AD77" s="33"/>
      <c r="AE77" s="33">
        <f t="shared" si="17"/>
        <v>0</v>
      </c>
      <c r="AF77" s="33"/>
      <c r="AG77" s="33">
        <f t="shared" si="18"/>
        <v>0</v>
      </c>
      <c r="AH77" s="33"/>
      <c r="AI77" s="33">
        <f t="shared" si="19"/>
        <v>0</v>
      </c>
      <c r="AJ77" s="33"/>
      <c r="AK77" s="33">
        <f t="shared" si="20"/>
        <v>0</v>
      </c>
      <c r="AL77" s="33"/>
      <c r="AM77" s="33">
        <f t="shared" si="21"/>
        <v>0</v>
      </c>
      <c r="AN77" s="34">
        <f t="shared" si="4"/>
        <v>0</v>
      </c>
      <c r="AO77" s="34">
        <f t="shared" si="5"/>
        <v>0</v>
      </c>
      <c r="AP77" s="34">
        <f t="shared" si="1"/>
        <v>45</v>
      </c>
      <c r="AQ77" s="163">
        <f t="shared" si="2"/>
        <v>226.35</v>
      </c>
      <c r="AR77" s="100"/>
      <c r="AS77" s="35"/>
      <c r="AT77" s="36">
        <f t="shared" si="0"/>
        <v>0</v>
      </c>
      <c r="AU77" s="37" t="str">
        <f t="shared" si="6"/>
        <v>NÃO MEDIDO</v>
      </c>
      <c r="AV77" s="38"/>
      <c r="AW77" s="39"/>
    </row>
    <row r="78" spans="1:49" s="2" customFormat="1" ht="37.5" customHeight="1" x14ac:dyDescent="0.2">
      <c r="A78" s="2" t="s">
        <v>134</v>
      </c>
      <c r="C78" s="78" t="s">
        <v>104</v>
      </c>
      <c r="D78" s="29" t="s">
        <v>286</v>
      </c>
      <c r="E78" s="30" t="s">
        <v>57</v>
      </c>
      <c r="F78" s="66">
        <v>36</v>
      </c>
      <c r="G78" s="67"/>
      <c r="H78" s="68"/>
      <c r="I78" s="66">
        <f t="shared" si="23"/>
        <v>36</v>
      </c>
      <c r="J78" s="31">
        <v>6.45</v>
      </c>
      <c r="K78" s="32">
        <f t="shared" si="24"/>
        <v>232.2</v>
      </c>
      <c r="L78" s="33"/>
      <c r="M78" s="33">
        <f t="shared" si="3"/>
        <v>0</v>
      </c>
      <c r="N78" s="33"/>
      <c r="O78" s="33">
        <f t="shared" si="9"/>
        <v>0</v>
      </c>
      <c r="P78" s="33"/>
      <c r="Q78" s="33">
        <f t="shared" si="10"/>
        <v>0</v>
      </c>
      <c r="R78" s="33"/>
      <c r="S78" s="33">
        <f t="shared" si="11"/>
        <v>0</v>
      </c>
      <c r="T78" s="33"/>
      <c r="U78" s="33">
        <f t="shared" si="12"/>
        <v>0</v>
      </c>
      <c r="V78" s="33"/>
      <c r="W78" s="33">
        <f t="shared" si="13"/>
        <v>0</v>
      </c>
      <c r="X78" s="33"/>
      <c r="Y78" s="33">
        <f t="shared" si="14"/>
        <v>0</v>
      </c>
      <c r="Z78" s="33"/>
      <c r="AA78" s="33">
        <f t="shared" si="15"/>
        <v>0</v>
      </c>
      <c r="AB78" s="33"/>
      <c r="AC78" s="33">
        <f t="shared" si="16"/>
        <v>0</v>
      </c>
      <c r="AD78" s="33"/>
      <c r="AE78" s="33">
        <f t="shared" si="17"/>
        <v>0</v>
      </c>
      <c r="AF78" s="33"/>
      <c r="AG78" s="33">
        <f t="shared" si="18"/>
        <v>0</v>
      </c>
      <c r="AH78" s="33"/>
      <c r="AI78" s="33">
        <f t="shared" si="19"/>
        <v>0</v>
      </c>
      <c r="AJ78" s="33"/>
      <c r="AK78" s="33">
        <f t="shared" si="20"/>
        <v>0</v>
      </c>
      <c r="AL78" s="33"/>
      <c r="AM78" s="33">
        <f t="shared" si="21"/>
        <v>0</v>
      </c>
      <c r="AN78" s="34">
        <f t="shared" si="4"/>
        <v>0</v>
      </c>
      <c r="AO78" s="34">
        <f t="shared" si="5"/>
        <v>0</v>
      </c>
      <c r="AP78" s="34">
        <f t="shared" si="1"/>
        <v>36</v>
      </c>
      <c r="AQ78" s="163">
        <f t="shared" si="2"/>
        <v>232.2</v>
      </c>
      <c r="AR78" s="100"/>
      <c r="AS78" s="35"/>
      <c r="AT78" s="36">
        <f t="shared" ref="AT78:AT141" si="25">INDEX($L$11:$AA$268,ROW()-10,MATCH($AT$10,$L$11:$AA$11,0))</f>
        <v>0</v>
      </c>
      <c r="AU78" s="37" t="str">
        <f t="shared" si="6"/>
        <v>NÃO MEDIDO</v>
      </c>
      <c r="AV78" s="38"/>
      <c r="AW78" s="39"/>
    </row>
    <row r="79" spans="1:49" s="2" customFormat="1" ht="44.25" customHeight="1" x14ac:dyDescent="0.2">
      <c r="A79" s="2" t="s">
        <v>134</v>
      </c>
      <c r="C79" s="78" t="s">
        <v>105</v>
      </c>
      <c r="D79" s="29" t="s">
        <v>106</v>
      </c>
      <c r="E79" s="30" t="s">
        <v>57</v>
      </c>
      <c r="F79" s="66">
        <v>15</v>
      </c>
      <c r="G79" s="67"/>
      <c r="H79" s="68"/>
      <c r="I79" s="66">
        <f t="shared" si="23"/>
        <v>15</v>
      </c>
      <c r="J79" s="31">
        <v>12.53</v>
      </c>
      <c r="K79" s="32">
        <f t="shared" si="24"/>
        <v>187.95</v>
      </c>
      <c r="L79" s="33"/>
      <c r="M79" s="33">
        <f t="shared" si="3"/>
        <v>0</v>
      </c>
      <c r="N79" s="33"/>
      <c r="O79" s="33">
        <f t="shared" si="9"/>
        <v>0</v>
      </c>
      <c r="P79" s="33"/>
      <c r="Q79" s="33">
        <f t="shared" si="10"/>
        <v>0</v>
      </c>
      <c r="R79" s="33"/>
      <c r="S79" s="33">
        <f t="shared" si="11"/>
        <v>0</v>
      </c>
      <c r="T79" s="33"/>
      <c r="U79" s="33">
        <f t="shared" si="12"/>
        <v>0</v>
      </c>
      <c r="V79" s="33"/>
      <c r="W79" s="33">
        <f t="shared" si="13"/>
        <v>0</v>
      </c>
      <c r="X79" s="33"/>
      <c r="Y79" s="33">
        <f t="shared" si="14"/>
        <v>0</v>
      </c>
      <c r="Z79" s="33"/>
      <c r="AA79" s="33">
        <f t="shared" si="15"/>
        <v>0</v>
      </c>
      <c r="AB79" s="33"/>
      <c r="AC79" s="33">
        <f t="shared" si="16"/>
        <v>0</v>
      </c>
      <c r="AD79" s="33"/>
      <c r="AE79" s="33">
        <f t="shared" si="17"/>
        <v>0</v>
      </c>
      <c r="AF79" s="33"/>
      <c r="AG79" s="33">
        <f t="shared" si="18"/>
        <v>0</v>
      </c>
      <c r="AH79" s="33"/>
      <c r="AI79" s="33">
        <f t="shared" si="19"/>
        <v>0</v>
      </c>
      <c r="AJ79" s="33"/>
      <c r="AK79" s="33">
        <f t="shared" si="20"/>
        <v>0</v>
      </c>
      <c r="AL79" s="33"/>
      <c r="AM79" s="33">
        <f t="shared" si="21"/>
        <v>0</v>
      </c>
      <c r="AN79" s="34">
        <f t="shared" si="4"/>
        <v>0</v>
      </c>
      <c r="AO79" s="34">
        <f t="shared" si="5"/>
        <v>0</v>
      </c>
      <c r="AP79" s="34">
        <f t="shared" ref="AP79:AP142" si="26">I79-AN79</f>
        <v>15</v>
      </c>
      <c r="AQ79" s="163">
        <f t="shared" ref="AQ79:AQ142" si="27">K79-AO79</f>
        <v>187.95</v>
      </c>
      <c r="AR79" s="100"/>
      <c r="AS79" s="35"/>
      <c r="AT79" s="36">
        <f t="shared" si="25"/>
        <v>0</v>
      </c>
      <c r="AU79" s="37" t="str">
        <f t="shared" si="6"/>
        <v>NÃO MEDIDO</v>
      </c>
      <c r="AV79" s="38"/>
      <c r="AW79" s="39"/>
    </row>
    <row r="80" spans="1:49" s="2" customFormat="1" ht="37.5" customHeight="1" x14ac:dyDescent="0.2">
      <c r="A80" s="2" t="s">
        <v>134</v>
      </c>
      <c r="C80" s="78" t="s">
        <v>287</v>
      </c>
      <c r="D80" s="29" t="s">
        <v>288</v>
      </c>
      <c r="E80" s="30" t="s">
        <v>57</v>
      </c>
      <c r="F80" s="66">
        <v>9</v>
      </c>
      <c r="G80" s="67"/>
      <c r="H80" s="68"/>
      <c r="I80" s="66">
        <f t="shared" si="23"/>
        <v>9</v>
      </c>
      <c r="J80" s="31">
        <v>15.32</v>
      </c>
      <c r="K80" s="32">
        <f t="shared" si="24"/>
        <v>137.88</v>
      </c>
      <c r="L80" s="33"/>
      <c r="M80" s="33">
        <f t="shared" ref="M80:M143" si="28">ROUND(L80*$J80,2)</f>
        <v>0</v>
      </c>
      <c r="N80" s="33"/>
      <c r="O80" s="33">
        <f t="shared" ref="O80:O143" si="29">ROUND(N80*$J80,2)</f>
        <v>0</v>
      </c>
      <c r="P80" s="33"/>
      <c r="Q80" s="33">
        <f t="shared" si="10"/>
        <v>0</v>
      </c>
      <c r="R80" s="33"/>
      <c r="S80" s="33">
        <f t="shared" si="11"/>
        <v>0</v>
      </c>
      <c r="T80" s="33"/>
      <c r="U80" s="33">
        <f t="shared" si="12"/>
        <v>0</v>
      </c>
      <c r="V80" s="33"/>
      <c r="W80" s="33">
        <f t="shared" si="13"/>
        <v>0</v>
      </c>
      <c r="X80" s="33"/>
      <c r="Y80" s="33">
        <f t="shared" si="14"/>
        <v>0</v>
      </c>
      <c r="Z80" s="33"/>
      <c r="AA80" s="33">
        <f t="shared" si="15"/>
        <v>0</v>
      </c>
      <c r="AB80" s="33"/>
      <c r="AC80" s="33">
        <f t="shared" si="16"/>
        <v>0</v>
      </c>
      <c r="AD80" s="33"/>
      <c r="AE80" s="33">
        <f t="shared" si="17"/>
        <v>0</v>
      </c>
      <c r="AF80" s="33"/>
      <c r="AG80" s="33">
        <f t="shared" si="18"/>
        <v>0</v>
      </c>
      <c r="AH80" s="33"/>
      <c r="AI80" s="33">
        <f t="shared" si="19"/>
        <v>0</v>
      </c>
      <c r="AJ80" s="33"/>
      <c r="AK80" s="33">
        <f t="shared" si="20"/>
        <v>0</v>
      </c>
      <c r="AL80" s="33"/>
      <c r="AM80" s="33">
        <f t="shared" si="21"/>
        <v>0</v>
      </c>
      <c r="AN80" s="34">
        <f t="shared" si="4"/>
        <v>0</v>
      </c>
      <c r="AO80" s="34">
        <f t="shared" ref="AO80:AO143" si="30">SUMIF($L$10:$AM$10,"VALOR MEDIDO",L80:AM80)</f>
        <v>0</v>
      </c>
      <c r="AP80" s="34">
        <f t="shared" si="26"/>
        <v>9</v>
      </c>
      <c r="AQ80" s="163">
        <f t="shared" si="27"/>
        <v>137.88</v>
      </c>
      <c r="AR80" s="100"/>
      <c r="AS80" s="35"/>
      <c r="AT80" s="36">
        <f t="shared" si="25"/>
        <v>0</v>
      </c>
      <c r="AU80" s="37" t="str">
        <f t="shared" ref="AU80:AU143" si="31">IF(AT80&lt;&gt;0,"MEDIDO","NÃO MEDIDO")</f>
        <v>NÃO MEDIDO</v>
      </c>
      <c r="AV80" s="38"/>
      <c r="AW80" s="39"/>
    </row>
    <row r="81" spans="1:49" s="2" customFormat="1" ht="83.25" customHeight="1" x14ac:dyDescent="0.2">
      <c r="A81" s="2" t="s">
        <v>134</v>
      </c>
      <c r="C81" s="78" t="s">
        <v>289</v>
      </c>
      <c r="D81" s="29" t="s">
        <v>290</v>
      </c>
      <c r="E81" s="30" t="s">
        <v>57</v>
      </c>
      <c r="F81" s="66">
        <v>6</v>
      </c>
      <c r="G81" s="67"/>
      <c r="H81" s="68"/>
      <c r="I81" s="66">
        <f t="shared" si="23"/>
        <v>6</v>
      </c>
      <c r="J81" s="31">
        <v>117.82</v>
      </c>
      <c r="K81" s="32">
        <f t="shared" si="24"/>
        <v>706.92</v>
      </c>
      <c r="L81" s="33"/>
      <c r="M81" s="33">
        <f t="shared" si="28"/>
        <v>0</v>
      </c>
      <c r="N81" s="33"/>
      <c r="O81" s="33">
        <f t="shared" si="29"/>
        <v>0</v>
      </c>
      <c r="P81" s="33"/>
      <c r="Q81" s="33">
        <f t="shared" ref="Q81:Q144" si="32">ROUND(P81*$J81,2)</f>
        <v>0</v>
      </c>
      <c r="R81" s="33"/>
      <c r="S81" s="33">
        <f t="shared" ref="S81:S144" si="33">ROUND(R81*$J81,2)</f>
        <v>0</v>
      </c>
      <c r="T81" s="33"/>
      <c r="U81" s="33">
        <f t="shared" ref="U81:U144" si="34">ROUND(T81*$J81,2)</f>
        <v>0</v>
      </c>
      <c r="V81" s="33"/>
      <c r="W81" s="33">
        <f t="shared" ref="W81:W144" si="35">ROUND(V81*$J81,2)</f>
        <v>0</v>
      </c>
      <c r="X81" s="33"/>
      <c r="Y81" s="33">
        <f t="shared" ref="Y81:Y144" si="36">ROUND(X81*$J81,2)</f>
        <v>0</v>
      </c>
      <c r="Z81" s="33"/>
      <c r="AA81" s="33">
        <f t="shared" ref="AA81:AA144" si="37">ROUND(Z81*$J81,2)</f>
        <v>0</v>
      </c>
      <c r="AB81" s="33"/>
      <c r="AC81" s="33">
        <f t="shared" ref="AC81:AC144" si="38">ROUND(AB81*$J81,2)</f>
        <v>0</v>
      </c>
      <c r="AD81" s="33"/>
      <c r="AE81" s="33">
        <f t="shared" ref="AE81:AE144" si="39">ROUND(AD81*$J81,2)</f>
        <v>0</v>
      </c>
      <c r="AF81" s="33"/>
      <c r="AG81" s="33">
        <f t="shared" ref="AG81:AG144" si="40">ROUND(AF81*$J81,2)</f>
        <v>0</v>
      </c>
      <c r="AH81" s="33"/>
      <c r="AI81" s="33">
        <f t="shared" ref="AI81:AI144" si="41">ROUND(AH81*$J81,2)</f>
        <v>0</v>
      </c>
      <c r="AJ81" s="33"/>
      <c r="AK81" s="33">
        <f t="shared" ref="AK81:AK144" si="42">ROUND(AJ81*$J81,2)</f>
        <v>0</v>
      </c>
      <c r="AL81" s="33"/>
      <c r="AM81" s="33">
        <f t="shared" ref="AM81:AM144" si="43">ROUND(AL81*$J81,2)</f>
        <v>0</v>
      </c>
      <c r="AN81" s="34">
        <f t="shared" ref="AN81:AN144" si="44">SUMIF($L$10:$AM$10,"QUANTIDADE",L81:AM81)</f>
        <v>0</v>
      </c>
      <c r="AO81" s="34">
        <f t="shared" si="30"/>
        <v>0</v>
      </c>
      <c r="AP81" s="34">
        <f t="shared" si="26"/>
        <v>6</v>
      </c>
      <c r="AQ81" s="163">
        <f t="shared" si="27"/>
        <v>706.92</v>
      </c>
      <c r="AR81" s="100"/>
      <c r="AS81" s="35"/>
      <c r="AT81" s="36">
        <f t="shared" si="25"/>
        <v>0</v>
      </c>
      <c r="AU81" s="37" t="str">
        <f t="shared" si="31"/>
        <v>NÃO MEDIDO</v>
      </c>
      <c r="AV81" s="38"/>
      <c r="AW81" s="39"/>
    </row>
    <row r="82" spans="1:49" s="2" customFormat="1" ht="30" customHeight="1" x14ac:dyDescent="0.2">
      <c r="A82" s="2" t="s">
        <v>134</v>
      </c>
      <c r="C82" s="78" t="s">
        <v>291</v>
      </c>
      <c r="D82" s="29" t="s">
        <v>292</v>
      </c>
      <c r="E82" s="30" t="s">
        <v>57</v>
      </c>
      <c r="F82" s="66">
        <v>2</v>
      </c>
      <c r="G82" s="67"/>
      <c r="H82" s="68"/>
      <c r="I82" s="66">
        <f t="shared" si="23"/>
        <v>2</v>
      </c>
      <c r="J82" s="31">
        <v>236.25</v>
      </c>
      <c r="K82" s="32">
        <f t="shared" si="24"/>
        <v>472.5</v>
      </c>
      <c r="L82" s="33"/>
      <c r="M82" s="33">
        <f t="shared" si="28"/>
        <v>0</v>
      </c>
      <c r="N82" s="33"/>
      <c r="O82" s="33">
        <f t="shared" si="29"/>
        <v>0</v>
      </c>
      <c r="P82" s="33"/>
      <c r="Q82" s="33">
        <f t="shared" si="32"/>
        <v>0</v>
      </c>
      <c r="R82" s="33"/>
      <c r="S82" s="33">
        <f t="shared" si="33"/>
        <v>0</v>
      </c>
      <c r="T82" s="33"/>
      <c r="U82" s="33">
        <f t="shared" si="34"/>
        <v>0</v>
      </c>
      <c r="V82" s="33"/>
      <c r="W82" s="33">
        <f t="shared" si="35"/>
        <v>0</v>
      </c>
      <c r="X82" s="33"/>
      <c r="Y82" s="33">
        <f t="shared" si="36"/>
        <v>0</v>
      </c>
      <c r="Z82" s="33"/>
      <c r="AA82" s="33">
        <f t="shared" si="37"/>
        <v>0</v>
      </c>
      <c r="AB82" s="33"/>
      <c r="AC82" s="33">
        <f t="shared" si="38"/>
        <v>0</v>
      </c>
      <c r="AD82" s="33"/>
      <c r="AE82" s="33">
        <f t="shared" si="39"/>
        <v>0</v>
      </c>
      <c r="AF82" s="33"/>
      <c r="AG82" s="33">
        <f t="shared" si="40"/>
        <v>0</v>
      </c>
      <c r="AH82" s="33"/>
      <c r="AI82" s="33">
        <f t="shared" si="41"/>
        <v>0</v>
      </c>
      <c r="AJ82" s="33"/>
      <c r="AK82" s="33">
        <f t="shared" si="42"/>
        <v>0</v>
      </c>
      <c r="AL82" s="33"/>
      <c r="AM82" s="33">
        <f t="shared" si="43"/>
        <v>0</v>
      </c>
      <c r="AN82" s="34">
        <f t="shared" si="44"/>
        <v>0</v>
      </c>
      <c r="AO82" s="34">
        <f t="shared" si="30"/>
        <v>0</v>
      </c>
      <c r="AP82" s="34">
        <f t="shared" si="26"/>
        <v>2</v>
      </c>
      <c r="AQ82" s="163">
        <f t="shared" si="27"/>
        <v>472.5</v>
      </c>
      <c r="AR82" s="100"/>
      <c r="AS82" s="35"/>
      <c r="AT82" s="36">
        <f t="shared" si="25"/>
        <v>0</v>
      </c>
      <c r="AU82" s="37" t="str">
        <f t="shared" si="31"/>
        <v>NÃO MEDIDO</v>
      </c>
      <c r="AV82" s="38"/>
      <c r="AW82" s="39"/>
    </row>
    <row r="83" spans="1:49" s="2" customFormat="1" ht="38.25" customHeight="1" x14ac:dyDescent="0.2">
      <c r="A83" s="2" t="s">
        <v>134</v>
      </c>
      <c r="C83" s="78" t="s">
        <v>293</v>
      </c>
      <c r="D83" s="29" t="s">
        <v>294</v>
      </c>
      <c r="E83" s="30" t="s">
        <v>57</v>
      </c>
      <c r="F83" s="66">
        <v>5</v>
      </c>
      <c r="G83" s="67"/>
      <c r="H83" s="68"/>
      <c r="I83" s="66">
        <f t="shared" si="23"/>
        <v>5</v>
      </c>
      <c r="J83" s="31">
        <v>57.86</v>
      </c>
      <c r="K83" s="32">
        <f t="shared" si="24"/>
        <v>289.3</v>
      </c>
      <c r="L83" s="33"/>
      <c r="M83" s="33">
        <f t="shared" si="28"/>
        <v>0</v>
      </c>
      <c r="N83" s="33"/>
      <c r="O83" s="33">
        <f t="shared" si="29"/>
        <v>0</v>
      </c>
      <c r="P83" s="33"/>
      <c r="Q83" s="33">
        <f t="shared" si="32"/>
        <v>0</v>
      </c>
      <c r="R83" s="33"/>
      <c r="S83" s="33">
        <f t="shared" si="33"/>
        <v>0</v>
      </c>
      <c r="T83" s="33"/>
      <c r="U83" s="33">
        <f t="shared" si="34"/>
        <v>0</v>
      </c>
      <c r="V83" s="33"/>
      <c r="W83" s="33">
        <f t="shared" si="35"/>
        <v>0</v>
      </c>
      <c r="X83" s="33"/>
      <c r="Y83" s="33">
        <f t="shared" si="36"/>
        <v>0</v>
      </c>
      <c r="Z83" s="33"/>
      <c r="AA83" s="33">
        <f t="shared" si="37"/>
        <v>0</v>
      </c>
      <c r="AB83" s="33"/>
      <c r="AC83" s="33">
        <f t="shared" si="38"/>
        <v>0</v>
      </c>
      <c r="AD83" s="33"/>
      <c r="AE83" s="33">
        <f t="shared" si="39"/>
        <v>0</v>
      </c>
      <c r="AF83" s="33"/>
      <c r="AG83" s="33">
        <f t="shared" si="40"/>
        <v>0</v>
      </c>
      <c r="AH83" s="33"/>
      <c r="AI83" s="33">
        <f t="shared" si="41"/>
        <v>0</v>
      </c>
      <c r="AJ83" s="33"/>
      <c r="AK83" s="33">
        <f t="shared" si="42"/>
        <v>0</v>
      </c>
      <c r="AL83" s="33"/>
      <c r="AM83" s="33">
        <f t="shared" si="43"/>
        <v>0</v>
      </c>
      <c r="AN83" s="34">
        <f t="shared" si="44"/>
        <v>0</v>
      </c>
      <c r="AO83" s="34">
        <f t="shared" si="30"/>
        <v>0</v>
      </c>
      <c r="AP83" s="34">
        <f t="shared" si="26"/>
        <v>5</v>
      </c>
      <c r="AQ83" s="163">
        <f t="shared" si="27"/>
        <v>289.3</v>
      </c>
      <c r="AR83" s="100"/>
      <c r="AS83" s="35"/>
      <c r="AT83" s="36">
        <f t="shared" si="25"/>
        <v>0</v>
      </c>
      <c r="AU83" s="37" t="str">
        <f t="shared" si="31"/>
        <v>NÃO MEDIDO</v>
      </c>
      <c r="AV83" s="38"/>
      <c r="AW83" s="39"/>
    </row>
    <row r="84" spans="1:49" s="2" customFormat="1" ht="40.5" customHeight="1" x14ac:dyDescent="0.2">
      <c r="A84" s="2" t="s">
        <v>134</v>
      </c>
      <c r="C84" s="78" t="s">
        <v>64</v>
      </c>
      <c r="D84" s="29" t="s">
        <v>190</v>
      </c>
      <c r="E84" s="30" t="s">
        <v>57</v>
      </c>
      <c r="F84" s="66">
        <v>15</v>
      </c>
      <c r="G84" s="67"/>
      <c r="H84" s="68"/>
      <c r="I84" s="66">
        <f t="shared" si="23"/>
        <v>15</v>
      </c>
      <c r="J84" s="31">
        <v>90.67</v>
      </c>
      <c r="K84" s="32">
        <f t="shared" si="24"/>
        <v>1360.05</v>
      </c>
      <c r="L84" s="33"/>
      <c r="M84" s="33">
        <f t="shared" si="28"/>
        <v>0</v>
      </c>
      <c r="N84" s="33"/>
      <c r="O84" s="33">
        <f t="shared" si="29"/>
        <v>0</v>
      </c>
      <c r="P84" s="33"/>
      <c r="Q84" s="33">
        <f t="shared" si="32"/>
        <v>0</v>
      </c>
      <c r="R84" s="33"/>
      <c r="S84" s="33">
        <f t="shared" si="33"/>
        <v>0</v>
      </c>
      <c r="T84" s="33"/>
      <c r="U84" s="33">
        <f t="shared" si="34"/>
        <v>0</v>
      </c>
      <c r="V84" s="33"/>
      <c r="W84" s="33">
        <f t="shared" si="35"/>
        <v>0</v>
      </c>
      <c r="X84" s="33"/>
      <c r="Y84" s="33">
        <f t="shared" si="36"/>
        <v>0</v>
      </c>
      <c r="Z84" s="33"/>
      <c r="AA84" s="33">
        <f t="shared" si="37"/>
        <v>0</v>
      </c>
      <c r="AB84" s="33"/>
      <c r="AC84" s="33">
        <f t="shared" si="38"/>
        <v>0</v>
      </c>
      <c r="AD84" s="33"/>
      <c r="AE84" s="33">
        <f t="shared" si="39"/>
        <v>0</v>
      </c>
      <c r="AF84" s="33"/>
      <c r="AG84" s="33">
        <f t="shared" si="40"/>
        <v>0</v>
      </c>
      <c r="AH84" s="33"/>
      <c r="AI84" s="33">
        <f t="shared" si="41"/>
        <v>0</v>
      </c>
      <c r="AJ84" s="33"/>
      <c r="AK84" s="33">
        <f t="shared" si="42"/>
        <v>0</v>
      </c>
      <c r="AL84" s="33"/>
      <c r="AM84" s="33">
        <f t="shared" si="43"/>
        <v>0</v>
      </c>
      <c r="AN84" s="34">
        <f t="shared" si="44"/>
        <v>0</v>
      </c>
      <c r="AO84" s="34">
        <f t="shared" si="30"/>
        <v>0</v>
      </c>
      <c r="AP84" s="34">
        <f t="shared" si="26"/>
        <v>15</v>
      </c>
      <c r="AQ84" s="163">
        <f t="shared" si="27"/>
        <v>1360.05</v>
      </c>
      <c r="AR84" s="100"/>
      <c r="AS84" s="35"/>
      <c r="AT84" s="36">
        <f t="shared" si="25"/>
        <v>0</v>
      </c>
      <c r="AU84" s="37" t="str">
        <f t="shared" si="31"/>
        <v>NÃO MEDIDO</v>
      </c>
      <c r="AV84" s="38"/>
      <c r="AW84" s="39"/>
    </row>
    <row r="85" spans="1:49" s="2" customFormat="1" ht="39.75" customHeight="1" x14ac:dyDescent="0.2">
      <c r="A85" s="2" t="s">
        <v>134</v>
      </c>
      <c r="C85" s="78" t="s">
        <v>89</v>
      </c>
      <c r="D85" s="29" t="s">
        <v>295</v>
      </c>
      <c r="E85" s="30" t="s">
        <v>57</v>
      </c>
      <c r="F85" s="66">
        <v>12</v>
      </c>
      <c r="G85" s="67"/>
      <c r="H85" s="68"/>
      <c r="I85" s="66">
        <f t="shared" si="23"/>
        <v>12</v>
      </c>
      <c r="J85" s="31">
        <v>104.04</v>
      </c>
      <c r="K85" s="32">
        <f t="shared" si="24"/>
        <v>1248.48</v>
      </c>
      <c r="L85" s="33"/>
      <c r="M85" s="33">
        <f t="shared" si="28"/>
        <v>0</v>
      </c>
      <c r="N85" s="33"/>
      <c r="O85" s="33">
        <f t="shared" si="29"/>
        <v>0</v>
      </c>
      <c r="P85" s="33"/>
      <c r="Q85" s="33">
        <f t="shared" si="32"/>
        <v>0</v>
      </c>
      <c r="R85" s="33"/>
      <c r="S85" s="33">
        <f t="shared" si="33"/>
        <v>0</v>
      </c>
      <c r="T85" s="33"/>
      <c r="U85" s="33">
        <f t="shared" si="34"/>
        <v>0</v>
      </c>
      <c r="V85" s="33"/>
      <c r="W85" s="33">
        <f t="shared" si="35"/>
        <v>0</v>
      </c>
      <c r="X85" s="33"/>
      <c r="Y85" s="33">
        <f t="shared" si="36"/>
        <v>0</v>
      </c>
      <c r="Z85" s="33"/>
      <c r="AA85" s="33">
        <f t="shared" si="37"/>
        <v>0</v>
      </c>
      <c r="AB85" s="33"/>
      <c r="AC85" s="33">
        <f t="shared" si="38"/>
        <v>0</v>
      </c>
      <c r="AD85" s="33"/>
      <c r="AE85" s="33">
        <f t="shared" si="39"/>
        <v>0</v>
      </c>
      <c r="AF85" s="33"/>
      <c r="AG85" s="33">
        <f t="shared" si="40"/>
        <v>0</v>
      </c>
      <c r="AH85" s="33"/>
      <c r="AI85" s="33">
        <f t="shared" si="41"/>
        <v>0</v>
      </c>
      <c r="AJ85" s="33"/>
      <c r="AK85" s="33">
        <f t="shared" si="42"/>
        <v>0</v>
      </c>
      <c r="AL85" s="33"/>
      <c r="AM85" s="33">
        <f t="shared" si="43"/>
        <v>0</v>
      </c>
      <c r="AN85" s="34">
        <f t="shared" si="44"/>
        <v>0</v>
      </c>
      <c r="AO85" s="34">
        <f t="shared" si="30"/>
        <v>0</v>
      </c>
      <c r="AP85" s="34">
        <f t="shared" si="26"/>
        <v>12</v>
      </c>
      <c r="AQ85" s="163">
        <f t="shared" si="27"/>
        <v>1248.48</v>
      </c>
      <c r="AR85" s="100"/>
      <c r="AS85" s="35"/>
      <c r="AT85" s="36">
        <f t="shared" si="25"/>
        <v>0</v>
      </c>
      <c r="AU85" s="37" t="str">
        <f t="shared" si="31"/>
        <v>NÃO MEDIDO</v>
      </c>
      <c r="AV85" s="38"/>
      <c r="AW85" s="39"/>
    </row>
    <row r="86" spans="1:49" s="2" customFormat="1" ht="38.25" customHeight="1" x14ac:dyDescent="0.2">
      <c r="A86" s="2" t="s">
        <v>134</v>
      </c>
      <c r="C86" s="78" t="s">
        <v>296</v>
      </c>
      <c r="D86" s="29" t="s">
        <v>297</v>
      </c>
      <c r="E86" s="30" t="s">
        <v>57</v>
      </c>
      <c r="F86" s="66">
        <v>3</v>
      </c>
      <c r="G86" s="67"/>
      <c r="H86" s="68"/>
      <c r="I86" s="66">
        <f t="shared" si="23"/>
        <v>3</v>
      </c>
      <c r="J86" s="31">
        <v>206.02</v>
      </c>
      <c r="K86" s="32">
        <f t="shared" si="24"/>
        <v>618.05999999999995</v>
      </c>
      <c r="L86" s="33"/>
      <c r="M86" s="33">
        <f t="shared" si="28"/>
        <v>0</v>
      </c>
      <c r="N86" s="33"/>
      <c r="O86" s="33">
        <f t="shared" si="29"/>
        <v>0</v>
      </c>
      <c r="P86" s="33"/>
      <c r="Q86" s="33">
        <f t="shared" si="32"/>
        <v>0</v>
      </c>
      <c r="R86" s="33"/>
      <c r="S86" s="33">
        <f t="shared" si="33"/>
        <v>0</v>
      </c>
      <c r="T86" s="33"/>
      <c r="U86" s="33">
        <f t="shared" si="34"/>
        <v>0</v>
      </c>
      <c r="V86" s="33"/>
      <c r="W86" s="33">
        <f t="shared" si="35"/>
        <v>0</v>
      </c>
      <c r="X86" s="33"/>
      <c r="Y86" s="33">
        <f t="shared" si="36"/>
        <v>0</v>
      </c>
      <c r="Z86" s="33"/>
      <c r="AA86" s="33">
        <f t="shared" si="37"/>
        <v>0</v>
      </c>
      <c r="AB86" s="33"/>
      <c r="AC86" s="33">
        <f t="shared" si="38"/>
        <v>0</v>
      </c>
      <c r="AD86" s="33"/>
      <c r="AE86" s="33">
        <f t="shared" si="39"/>
        <v>0</v>
      </c>
      <c r="AF86" s="33"/>
      <c r="AG86" s="33">
        <f t="shared" si="40"/>
        <v>0</v>
      </c>
      <c r="AH86" s="33"/>
      <c r="AI86" s="33">
        <f t="shared" si="41"/>
        <v>0</v>
      </c>
      <c r="AJ86" s="33"/>
      <c r="AK86" s="33">
        <f t="shared" si="42"/>
        <v>0</v>
      </c>
      <c r="AL86" s="33"/>
      <c r="AM86" s="33">
        <f t="shared" si="43"/>
        <v>0</v>
      </c>
      <c r="AN86" s="34">
        <f t="shared" si="44"/>
        <v>0</v>
      </c>
      <c r="AO86" s="34">
        <f t="shared" si="30"/>
        <v>0</v>
      </c>
      <c r="AP86" s="34">
        <f t="shared" si="26"/>
        <v>3</v>
      </c>
      <c r="AQ86" s="163">
        <f t="shared" si="27"/>
        <v>618.05999999999995</v>
      </c>
      <c r="AR86" s="100"/>
      <c r="AS86" s="35"/>
      <c r="AT86" s="36">
        <f t="shared" si="25"/>
        <v>0</v>
      </c>
      <c r="AU86" s="37" t="str">
        <f t="shared" si="31"/>
        <v>NÃO MEDIDO</v>
      </c>
      <c r="AV86" s="38"/>
      <c r="AW86" s="39"/>
    </row>
    <row r="87" spans="1:49" s="2" customFormat="1" ht="36.75" customHeight="1" x14ac:dyDescent="0.2">
      <c r="A87" s="2" t="s">
        <v>134</v>
      </c>
      <c r="C87" s="78" t="s">
        <v>168</v>
      </c>
      <c r="D87" s="29" t="s">
        <v>169</v>
      </c>
      <c r="E87" s="30" t="s">
        <v>57</v>
      </c>
      <c r="F87" s="66">
        <v>5</v>
      </c>
      <c r="G87" s="67"/>
      <c r="H87" s="68"/>
      <c r="I87" s="66">
        <f t="shared" si="23"/>
        <v>5</v>
      </c>
      <c r="J87" s="31">
        <v>172.92</v>
      </c>
      <c r="K87" s="32">
        <f t="shared" si="24"/>
        <v>864.6</v>
      </c>
      <c r="L87" s="33"/>
      <c r="M87" s="33">
        <f t="shared" si="28"/>
        <v>0</v>
      </c>
      <c r="N87" s="33"/>
      <c r="O87" s="33">
        <f t="shared" si="29"/>
        <v>0</v>
      </c>
      <c r="P87" s="33"/>
      <c r="Q87" s="33">
        <f t="shared" si="32"/>
        <v>0</v>
      </c>
      <c r="R87" s="33"/>
      <c r="S87" s="33">
        <f t="shared" si="33"/>
        <v>0</v>
      </c>
      <c r="T87" s="33"/>
      <c r="U87" s="33">
        <f t="shared" si="34"/>
        <v>0</v>
      </c>
      <c r="V87" s="33"/>
      <c r="W87" s="33">
        <f t="shared" si="35"/>
        <v>0</v>
      </c>
      <c r="X87" s="33"/>
      <c r="Y87" s="33">
        <f t="shared" si="36"/>
        <v>0</v>
      </c>
      <c r="Z87" s="33"/>
      <c r="AA87" s="33">
        <f t="shared" si="37"/>
        <v>0</v>
      </c>
      <c r="AB87" s="33"/>
      <c r="AC87" s="33">
        <f t="shared" si="38"/>
        <v>0</v>
      </c>
      <c r="AD87" s="33"/>
      <c r="AE87" s="33">
        <f t="shared" si="39"/>
        <v>0</v>
      </c>
      <c r="AF87" s="33"/>
      <c r="AG87" s="33">
        <f t="shared" si="40"/>
        <v>0</v>
      </c>
      <c r="AH87" s="33"/>
      <c r="AI87" s="33">
        <f t="shared" si="41"/>
        <v>0</v>
      </c>
      <c r="AJ87" s="33"/>
      <c r="AK87" s="33">
        <f t="shared" si="42"/>
        <v>0</v>
      </c>
      <c r="AL87" s="33"/>
      <c r="AM87" s="33">
        <f t="shared" si="43"/>
        <v>0</v>
      </c>
      <c r="AN87" s="34">
        <f t="shared" si="44"/>
        <v>0</v>
      </c>
      <c r="AO87" s="34">
        <f t="shared" si="30"/>
        <v>0</v>
      </c>
      <c r="AP87" s="34">
        <f t="shared" si="26"/>
        <v>5</v>
      </c>
      <c r="AQ87" s="163">
        <f t="shared" si="27"/>
        <v>864.6</v>
      </c>
      <c r="AR87" s="100"/>
      <c r="AS87" s="35"/>
      <c r="AT87" s="36">
        <f t="shared" si="25"/>
        <v>0</v>
      </c>
      <c r="AU87" s="37" t="str">
        <f t="shared" si="31"/>
        <v>NÃO MEDIDO</v>
      </c>
      <c r="AV87" s="38"/>
      <c r="AW87" s="39"/>
    </row>
    <row r="88" spans="1:49" s="2" customFormat="1" ht="30" customHeight="1" x14ac:dyDescent="0.2">
      <c r="A88" s="2" t="s">
        <v>134</v>
      </c>
      <c r="C88" s="78" t="s">
        <v>90</v>
      </c>
      <c r="D88" s="29" t="s">
        <v>91</v>
      </c>
      <c r="E88" s="30" t="s">
        <v>57</v>
      </c>
      <c r="F88" s="66">
        <v>2</v>
      </c>
      <c r="G88" s="67"/>
      <c r="H88" s="68"/>
      <c r="I88" s="66">
        <f t="shared" si="23"/>
        <v>2</v>
      </c>
      <c r="J88" s="31">
        <v>16.86</v>
      </c>
      <c r="K88" s="32">
        <f t="shared" si="24"/>
        <v>33.72</v>
      </c>
      <c r="L88" s="33"/>
      <c r="M88" s="33">
        <f t="shared" si="28"/>
        <v>0</v>
      </c>
      <c r="N88" s="33"/>
      <c r="O88" s="33">
        <f t="shared" si="29"/>
        <v>0</v>
      </c>
      <c r="P88" s="33"/>
      <c r="Q88" s="33">
        <f t="shared" si="32"/>
        <v>0</v>
      </c>
      <c r="R88" s="33"/>
      <c r="S88" s="33">
        <f t="shared" si="33"/>
        <v>0</v>
      </c>
      <c r="T88" s="33"/>
      <c r="U88" s="33">
        <f t="shared" si="34"/>
        <v>0</v>
      </c>
      <c r="V88" s="33"/>
      <c r="W88" s="33">
        <f t="shared" si="35"/>
        <v>0</v>
      </c>
      <c r="X88" s="33"/>
      <c r="Y88" s="33">
        <f t="shared" si="36"/>
        <v>0</v>
      </c>
      <c r="Z88" s="33"/>
      <c r="AA88" s="33">
        <f t="shared" si="37"/>
        <v>0</v>
      </c>
      <c r="AB88" s="33"/>
      <c r="AC88" s="33">
        <f t="shared" si="38"/>
        <v>0</v>
      </c>
      <c r="AD88" s="33"/>
      <c r="AE88" s="33">
        <f t="shared" si="39"/>
        <v>0</v>
      </c>
      <c r="AF88" s="33"/>
      <c r="AG88" s="33">
        <f t="shared" si="40"/>
        <v>0</v>
      </c>
      <c r="AH88" s="33"/>
      <c r="AI88" s="33">
        <f t="shared" si="41"/>
        <v>0</v>
      </c>
      <c r="AJ88" s="33"/>
      <c r="AK88" s="33">
        <f t="shared" si="42"/>
        <v>0</v>
      </c>
      <c r="AL88" s="33"/>
      <c r="AM88" s="33">
        <f t="shared" si="43"/>
        <v>0</v>
      </c>
      <c r="AN88" s="34">
        <f t="shared" si="44"/>
        <v>0</v>
      </c>
      <c r="AO88" s="34">
        <f t="shared" si="30"/>
        <v>0</v>
      </c>
      <c r="AP88" s="34">
        <f t="shared" si="26"/>
        <v>2</v>
      </c>
      <c r="AQ88" s="163">
        <f t="shared" si="27"/>
        <v>33.72</v>
      </c>
      <c r="AR88" s="100"/>
      <c r="AS88" s="35"/>
      <c r="AT88" s="36">
        <f t="shared" si="25"/>
        <v>0</v>
      </c>
      <c r="AU88" s="37" t="str">
        <f t="shared" si="31"/>
        <v>NÃO MEDIDO</v>
      </c>
      <c r="AV88" s="38"/>
      <c r="AW88" s="39"/>
    </row>
    <row r="89" spans="1:49" s="2" customFormat="1" ht="43.5" customHeight="1" x14ac:dyDescent="0.2">
      <c r="A89" s="2" t="s">
        <v>134</v>
      </c>
      <c r="C89" s="78" t="s">
        <v>298</v>
      </c>
      <c r="D89" s="29" t="s">
        <v>299</v>
      </c>
      <c r="E89" s="30" t="s">
        <v>58</v>
      </c>
      <c r="F89" s="66">
        <v>30</v>
      </c>
      <c r="G89" s="67"/>
      <c r="H89" s="68"/>
      <c r="I89" s="66">
        <f t="shared" si="23"/>
        <v>30</v>
      </c>
      <c r="J89" s="31">
        <v>37.42</v>
      </c>
      <c r="K89" s="32">
        <f t="shared" si="24"/>
        <v>1122.5999999999999</v>
      </c>
      <c r="L89" s="33"/>
      <c r="M89" s="33">
        <f t="shared" si="28"/>
        <v>0</v>
      </c>
      <c r="N89" s="33"/>
      <c r="O89" s="33">
        <f t="shared" si="29"/>
        <v>0</v>
      </c>
      <c r="P89" s="33"/>
      <c r="Q89" s="33">
        <f t="shared" si="32"/>
        <v>0</v>
      </c>
      <c r="R89" s="33"/>
      <c r="S89" s="33">
        <f t="shared" si="33"/>
        <v>0</v>
      </c>
      <c r="T89" s="33"/>
      <c r="U89" s="33">
        <f t="shared" si="34"/>
        <v>0</v>
      </c>
      <c r="V89" s="33"/>
      <c r="W89" s="33">
        <f t="shared" si="35"/>
        <v>0</v>
      </c>
      <c r="X89" s="33"/>
      <c r="Y89" s="33">
        <f t="shared" si="36"/>
        <v>0</v>
      </c>
      <c r="Z89" s="33"/>
      <c r="AA89" s="33">
        <f t="shared" si="37"/>
        <v>0</v>
      </c>
      <c r="AB89" s="33"/>
      <c r="AC89" s="33">
        <f t="shared" si="38"/>
        <v>0</v>
      </c>
      <c r="AD89" s="33"/>
      <c r="AE89" s="33">
        <f t="shared" si="39"/>
        <v>0</v>
      </c>
      <c r="AF89" s="33"/>
      <c r="AG89" s="33">
        <f t="shared" si="40"/>
        <v>0</v>
      </c>
      <c r="AH89" s="33"/>
      <c r="AI89" s="33">
        <f t="shared" si="41"/>
        <v>0</v>
      </c>
      <c r="AJ89" s="33"/>
      <c r="AK89" s="33">
        <f t="shared" si="42"/>
        <v>0</v>
      </c>
      <c r="AL89" s="33"/>
      <c r="AM89" s="33">
        <f t="shared" si="43"/>
        <v>0</v>
      </c>
      <c r="AN89" s="34">
        <f t="shared" si="44"/>
        <v>0</v>
      </c>
      <c r="AO89" s="34">
        <f t="shared" si="30"/>
        <v>0</v>
      </c>
      <c r="AP89" s="34">
        <f t="shared" si="26"/>
        <v>30</v>
      </c>
      <c r="AQ89" s="163">
        <f t="shared" si="27"/>
        <v>1122.5999999999999</v>
      </c>
      <c r="AR89" s="100"/>
      <c r="AS89" s="35"/>
      <c r="AT89" s="36">
        <f t="shared" si="25"/>
        <v>0</v>
      </c>
      <c r="AU89" s="37" t="str">
        <f t="shared" si="31"/>
        <v>NÃO MEDIDO</v>
      </c>
      <c r="AV89" s="38"/>
      <c r="AW89" s="39"/>
    </row>
    <row r="90" spans="1:49" s="2" customFormat="1" ht="51" customHeight="1" x14ac:dyDescent="0.2">
      <c r="A90" s="2" t="s">
        <v>134</v>
      </c>
      <c r="C90" s="78" t="s">
        <v>142</v>
      </c>
      <c r="D90" s="29" t="s">
        <v>143</v>
      </c>
      <c r="E90" s="30" t="s">
        <v>58</v>
      </c>
      <c r="F90" s="66">
        <v>170</v>
      </c>
      <c r="G90" s="67"/>
      <c r="H90" s="68"/>
      <c r="I90" s="66">
        <f t="shared" si="23"/>
        <v>170</v>
      </c>
      <c r="J90" s="31">
        <v>45.07</v>
      </c>
      <c r="K90" s="32">
        <f t="shared" si="24"/>
        <v>7661.9</v>
      </c>
      <c r="L90" s="33"/>
      <c r="M90" s="33">
        <f t="shared" si="28"/>
        <v>0</v>
      </c>
      <c r="N90" s="33"/>
      <c r="O90" s="33">
        <f t="shared" si="29"/>
        <v>0</v>
      </c>
      <c r="P90" s="33"/>
      <c r="Q90" s="33">
        <f t="shared" si="32"/>
        <v>0</v>
      </c>
      <c r="R90" s="33"/>
      <c r="S90" s="33">
        <f t="shared" si="33"/>
        <v>0</v>
      </c>
      <c r="T90" s="33"/>
      <c r="U90" s="33">
        <f t="shared" si="34"/>
        <v>0</v>
      </c>
      <c r="V90" s="33"/>
      <c r="W90" s="33">
        <f t="shared" si="35"/>
        <v>0</v>
      </c>
      <c r="X90" s="33"/>
      <c r="Y90" s="33">
        <f t="shared" si="36"/>
        <v>0</v>
      </c>
      <c r="Z90" s="33"/>
      <c r="AA90" s="33">
        <f t="shared" si="37"/>
        <v>0</v>
      </c>
      <c r="AB90" s="33"/>
      <c r="AC90" s="33">
        <f t="shared" si="38"/>
        <v>0</v>
      </c>
      <c r="AD90" s="33"/>
      <c r="AE90" s="33">
        <f t="shared" si="39"/>
        <v>0</v>
      </c>
      <c r="AF90" s="33"/>
      <c r="AG90" s="33">
        <f t="shared" si="40"/>
        <v>0</v>
      </c>
      <c r="AH90" s="33"/>
      <c r="AI90" s="33">
        <f t="shared" si="41"/>
        <v>0</v>
      </c>
      <c r="AJ90" s="33"/>
      <c r="AK90" s="33">
        <f t="shared" si="42"/>
        <v>0</v>
      </c>
      <c r="AL90" s="33"/>
      <c r="AM90" s="33">
        <f t="shared" si="43"/>
        <v>0</v>
      </c>
      <c r="AN90" s="34">
        <f t="shared" si="44"/>
        <v>0</v>
      </c>
      <c r="AO90" s="34">
        <f t="shared" si="30"/>
        <v>0</v>
      </c>
      <c r="AP90" s="34">
        <f t="shared" si="26"/>
        <v>170</v>
      </c>
      <c r="AQ90" s="163">
        <f t="shared" si="27"/>
        <v>7661.9</v>
      </c>
      <c r="AR90" s="100"/>
      <c r="AS90" s="35"/>
      <c r="AT90" s="36">
        <f t="shared" si="25"/>
        <v>0</v>
      </c>
      <c r="AU90" s="37" t="str">
        <f t="shared" si="31"/>
        <v>NÃO MEDIDO</v>
      </c>
      <c r="AV90" s="38"/>
      <c r="AW90" s="39"/>
    </row>
    <row r="91" spans="1:49" s="2" customFormat="1" ht="53.25" customHeight="1" x14ac:dyDescent="0.2">
      <c r="A91" s="2" t="s">
        <v>134</v>
      </c>
      <c r="C91" s="78" t="s">
        <v>300</v>
      </c>
      <c r="D91" s="29" t="s">
        <v>301</v>
      </c>
      <c r="E91" s="30" t="s">
        <v>57</v>
      </c>
      <c r="F91" s="66">
        <v>9</v>
      </c>
      <c r="G91" s="67"/>
      <c r="H91" s="68"/>
      <c r="I91" s="66">
        <f t="shared" si="23"/>
        <v>9</v>
      </c>
      <c r="J91" s="31">
        <v>62.91</v>
      </c>
      <c r="K91" s="32">
        <f t="shared" si="24"/>
        <v>566.19000000000005</v>
      </c>
      <c r="L91" s="33"/>
      <c r="M91" s="33">
        <f t="shared" si="28"/>
        <v>0</v>
      </c>
      <c r="N91" s="33"/>
      <c r="O91" s="33">
        <f t="shared" si="29"/>
        <v>0</v>
      </c>
      <c r="P91" s="33"/>
      <c r="Q91" s="33">
        <f t="shared" si="32"/>
        <v>0</v>
      </c>
      <c r="R91" s="33"/>
      <c r="S91" s="33">
        <f t="shared" si="33"/>
        <v>0</v>
      </c>
      <c r="T91" s="33"/>
      <c r="U91" s="33">
        <f t="shared" si="34"/>
        <v>0</v>
      </c>
      <c r="V91" s="33"/>
      <c r="W91" s="33">
        <f t="shared" si="35"/>
        <v>0</v>
      </c>
      <c r="X91" s="33"/>
      <c r="Y91" s="33">
        <f t="shared" si="36"/>
        <v>0</v>
      </c>
      <c r="Z91" s="33"/>
      <c r="AA91" s="33">
        <f t="shared" si="37"/>
        <v>0</v>
      </c>
      <c r="AB91" s="33"/>
      <c r="AC91" s="33">
        <f t="shared" si="38"/>
        <v>0</v>
      </c>
      <c r="AD91" s="33"/>
      <c r="AE91" s="33">
        <f t="shared" si="39"/>
        <v>0</v>
      </c>
      <c r="AF91" s="33"/>
      <c r="AG91" s="33">
        <f t="shared" si="40"/>
        <v>0</v>
      </c>
      <c r="AH91" s="33"/>
      <c r="AI91" s="33">
        <f t="shared" si="41"/>
        <v>0</v>
      </c>
      <c r="AJ91" s="33"/>
      <c r="AK91" s="33">
        <f t="shared" si="42"/>
        <v>0</v>
      </c>
      <c r="AL91" s="33"/>
      <c r="AM91" s="33">
        <f t="shared" si="43"/>
        <v>0</v>
      </c>
      <c r="AN91" s="34">
        <f t="shared" si="44"/>
        <v>0</v>
      </c>
      <c r="AO91" s="34">
        <f t="shared" si="30"/>
        <v>0</v>
      </c>
      <c r="AP91" s="34">
        <f t="shared" si="26"/>
        <v>9</v>
      </c>
      <c r="AQ91" s="163">
        <f t="shared" si="27"/>
        <v>566.19000000000005</v>
      </c>
      <c r="AR91" s="100"/>
      <c r="AS91" s="35"/>
      <c r="AT91" s="36">
        <f t="shared" si="25"/>
        <v>0</v>
      </c>
      <c r="AU91" s="37" t="str">
        <f t="shared" si="31"/>
        <v>NÃO MEDIDO</v>
      </c>
      <c r="AV91" s="38"/>
      <c r="AW91" s="39"/>
    </row>
    <row r="92" spans="1:49" s="2" customFormat="1" ht="38.25" customHeight="1" x14ac:dyDescent="0.2">
      <c r="A92" s="2" t="s">
        <v>134</v>
      </c>
      <c r="C92" s="78" t="s">
        <v>71</v>
      </c>
      <c r="D92" s="29" t="s">
        <v>72</v>
      </c>
      <c r="E92" s="30" t="s">
        <v>57</v>
      </c>
      <c r="F92" s="66">
        <v>10</v>
      </c>
      <c r="G92" s="67"/>
      <c r="H92" s="68"/>
      <c r="I92" s="66">
        <f t="shared" si="23"/>
        <v>10</v>
      </c>
      <c r="J92" s="31">
        <v>16.32</v>
      </c>
      <c r="K92" s="32">
        <f t="shared" si="24"/>
        <v>163.19999999999999</v>
      </c>
      <c r="L92" s="33"/>
      <c r="M92" s="33">
        <f t="shared" si="28"/>
        <v>0</v>
      </c>
      <c r="N92" s="33"/>
      <c r="O92" s="33">
        <f t="shared" si="29"/>
        <v>0</v>
      </c>
      <c r="P92" s="33"/>
      <c r="Q92" s="33">
        <f t="shared" si="32"/>
        <v>0</v>
      </c>
      <c r="R92" s="33"/>
      <c r="S92" s="33">
        <f t="shared" si="33"/>
        <v>0</v>
      </c>
      <c r="T92" s="33"/>
      <c r="U92" s="33">
        <f t="shared" si="34"/>
        <v>0</v>
      </c>
      <c r="V92" s="33"/>
      <c r="W92" s="33">
        <f t="shared" si="35"/>
        <v>0</v>
      </c>
      <c r="X92" s="33"/>
      <c r="Y92" s="33">
        <f t="shared" si="36"/>
        <v>0</v>
      </c>
      <c r="Z92" s="33"/>
      <c r="AA92" s="33">
        <f t="shared" si="37"/>
        <v>0</v>
      </c>
      <c r="AB92" s="33"/>
      <c r="AC92" s="33">
        <f t="shared" si="38"/>
        <v>0</v>
      </c>
      <c r="AD92" s="33"/>
      <c r="AE92" s="33">
        <f t="shared" si="39"/>
        <v>0</v>
      </c>
      <c r="AF92" s="33"/>
      <c r="AG92" s="33">
        <f t="shared" si="40"/>
        <v>0</v>
      </c>
      <c r="AH92" s="33"/>
      <c r="AI92" s="33">
        <f t="shared" si="41"/>
        <v>0</v>
      </c>
      <c r="AJ92" s="33"/>
      <c r="AK92" s="33">
        <f t="shared" si="42"/>
        <v>0</v>
      </c>
      <c r="AL92" s="33"/>
      <c r="AM92" s="33">
        <f t="shared" si="43"/>
        <v>0</v>
      </c>
      <c r="AN92" s="34">
        <f t="shared" si="44"/>
        <v>0</v>
      </c>
      <c r="AO92" s="34">
        <f t="shared" si="30"/>
        <v>0</v>
      </c>
      <c r="AP92" s="34">
        <f t="shared" si="26"/>
        <v>10</v>
      </c>
      <c r="AQ92" s="163">
        <f t="shared" si="27"/>
        <v>163.19999999999999</v>
      </c>
      <c r="AR92" s="100"/>
      <c r="AS92" s="35"/>
      <c r="AT92" s="36">
        <f t="shared" si="25"/>
        <v>0</v>
      </c>
      <c r="AU92" s="37" t="str">
        <f t="shared" si="31"/>
        <v>NÃO MEDIDO</v>
      </c>
      <c r="AV92" s="38"/>
      <c r="AW92" s="39"/>
    </row>
    <row r="93" spans="1:49" s="2" customFormat="1" ht="38.25" customHeight="1" x14ac:dyDescent="0.2">
      <c r="A93" s="2" t="s">
        <v>134</v>
      </c>
      <c r="C93" s="78" t="s">
        <v>73</v>
      </c>
      <c r="D93" s="29" t="s">
        <v>74</v>
      </c>
      <c r="E93" s="30" t="s">
        <v>57</v>
      </c>
      <c r="F93" s="66">
        <v>14</v>
      </c>
      <c r="G93" s="67"/>
      <c r="H93" s="68"/>
      <c r="I93" s="66">
        <f t="shared" si="23"/>
        <v>14</v>
      </c>
      <c r="J93" s="31">
        <v>18.41</v>
      </c>
      <c r="K93" s="32">
        <f t="shared" si="24"/>
        <v>257.74</v>
      </c>
      <c r="L93" s="33"/>
      <c r="M93" s="33">
        <f t="shared" si="28"/>
        <v>0</v>
      </c>
      <c r="N93" s="33"/>
      <c r="O93" s="33">
        <f t="shared" si="29"/>
        <v>0</v>
      </c>
      <c r="P93" s="33"/>
      <c r="Q93" s="33">
        <f t="shared" si="32"/>
        <v>0</v>
      </c>
      <c r="R93" s="33"/>
      <c r="S93" s="33">
        <f t="shared" si="33"/>
        <v>0</v>
      </c>
      <c r="T93" s="33"/>
      <c r="U93" s="33">
        <f t="shared" si="34"/>
        <v>0</v>
      </c>
      <c r="V93" s="33"/>
      <c r="W93" s="33">
        <f t="shared" si="35"/>
        <v>0</v>
      </c>
      <c r="X93" s="33"/>
      <c r="Y93" s="33">
        <f t="shared" si="36"/>
        <v>0</v>
      </c>
      <c r="Z93" s="33"/>
      <c r="AA93" s="33">
        <f t="shared" si="37"/>
        <v>0</v>
      </c>
      <c r="AB93" s="33"/>
      <c r="AC93" s="33">
        <f t="shared" si="38"/>
        <v>0</v>
      </c>
      <c r="AD93" s="33"/>
      <c r="AE93" s="33">
        <f t="shared" si="39"/>
        <v>0</v>
      </c>
      <c r="AF93" s="33"/>
      <c r="AG93" s="33">
        <f t="shared" si="40"/>
        <v>0</v>
      </c>
      <c r="AH93" s="33"/>
      <c r="AI93" s="33">
        <f t="shared" si="41"/>
        <v>0</v>
      </c>
      <c r="AJ93" s="33"/>
      <c r="AK93" s="33">
        <f t="shared" si="42"/>
        <v>0</v>
      </c>
      <c r="AL93" s="33"/>
      <c r="AM93" s="33">
        <f t="shared" si="43"/>
        <v>0</v>
      </c>
      <c r="AN93" s="34">
        <f t="shared" si="44"/>
        <v>0</v>
      </c>
      <c r="AO93" s="34">
        <f t="shared" si="30"/>
        <v>0</v>
      </c>
      <c r="AP93" s="34">
        <f t="shared" si="26"/>
        <v>14</v>
      </c>
      <c r="AQ93" s="163">
        <f t="shared" si="27"/>
        <v>257.74</v>
      </c>
      <c r="AR93" s="100"/>
      <c r="AS93" s="35"/>
      <c r="AT93" s="36">
        <f t="shared" si="25"/>
        <v>0</v>
      </c>
      <c r="AU93" s="37" t="str">
        <f t="shared" si="31"/>
        <v>NÃO MEDIDO</v>
      </c>
      <c r="AV93" s="38"/>
      <c r="AW93" s="39"/>
    </row>
    <row r="94" spans="1:49" s="2" customFormat="1" ht="44.25" customHeight="1" x14ac:dyDescent="0.2">
      <c r="A94" s="2" t="s">
        <v>134</v>
      </c>
      <c r="C94" s="78" t="s">
        <v>162</v>
      </c>
      <c r="D94" s="29" t="s">
        <v>163</v>
      </c>
      <c r="E94" s="30" t="s">
        <v>57</v>
      </c>
      <c r="F94" s="66">
        <v>10</v>
      </c>
      <c r="G94" s="67"/>
      <c r="H94" s="68"/>
      <c r="I94" s="66">
        <f t="shared" si="23"/>
        <v>10</v>
      </c>
      <c r="J94" s="31">
        <v>21.52</v>
      </c>
      <c r="K94" s="32">
        <f t="shared" si="24"/>
        <v>215.2</v>
      </c>
      <c r="L94" s="33"/>
      <c r="M94" s="33">
        <f t="shared" si="28"/>
        <v>0</v>
      </c>
      <c r="N94" s="33"/>
      <c r="O94" s="33">
        <f t="shared" si="29"/>
        <v>0</v>
      </c>
      <c r="P94" s="33"/>
      <c r="Q94" s="33">
        <f t="shared" si="32"/>
        <v>0</v>
      </c>
      <c r="R94" s="33"/>
      <c r="S94" s="33">
        <f t="shared" si="33"/>
        <v>0</v>
      </c>
      <c r="T94" s="33"/>
      <c r="U94" s="33">
        <f t="shared" si="34"/>
        <v>0</v>
      </c>
      <c r="V94" s="33"/>
      <c r="W94" s="33">
        <f t="shared" si="35"/>
        <v>0</v>
      </c>
      <c r="X94" s="33"/>
      <c r="Y94" s="33">
        <f t="shared" si="36"/>
        <v>0</v>
      </c>
      <c r="Z94" s="33"/>
      <c r="AA94" s="33">
        <f t="shared" si="37"/>
        <v>0</v>
      </c>
      <c r="AB94" s="33"/>
      <c r="AC94" s="33">
        <f t="shared" si="38"/>
        <v>0</v>
      </c>
      <c r="AD94" s="33"/>
      <c r="AE94" s="33">
        <f t="shared" si="39"/>
        <v>0</v>
      </c>
      <c r="AF94" s="33"/>
      <c r="AG94" s="33">
        <f t="shared" si="40"/>
        <v>0</v>
      </c>
      <c r="AH94" s="33"/>
      <c r="AI94" s="33">
        <f t="shared" si="41"/>
        <v>0</v>
      </c>
      <c r="AJ94" s="33"/>
      <c r="AK94" s="33">
        <f t="shared" si="42"/>
        <v>0</v>
      </c>
      <c r="AL94" s="33"/>
      <c r="AM94" s="33">
        <f t="shared" si="43"/>
        <v>0</v>
      </c>
      <c r="AN94" s="34">
        <f t="shared" si="44"/>
        <v>0</v>
      </c>
      <c r="AO94" s="34">
        <f t="shared" si="30"/>
        <v>0</v>
      </c>
      <c r="AP94" s="34">
        <f t="shared" si="26"/>
        <v>10</v>
      </c>
      <c r="AQ94" s="163">
        <f t="shared" si="27"/>
        <v>215.2</v>
      </c>
      <c r="AR94" s="100"/>
      <c r="AS94" s="35"/>
      <c r="AT94" s="36">
        <f t="shared" si="25"/>
        <v>0</v>
      </c>
      <c r="AU94" s="37" t="str">
        <f t="shared" si="31"/>
        <v>NÃO MEDIDO</v>
      </c>
      <c r="AV94" s="38"/>
      <c r="AW94" s="39"/>
    </row>
    <row r="95" spans="1:49" s="2" customFormat="1" ht="42.75" customHeight="1" x14ac:dyDescent="0.2">
      <c r="A95" s="2" t="s">
        <v>134</v>
      </c>
      <c r="C95" s="78" t="s">
        <v>302</v>
      </c>
      <c r="D95" s="29" t="s">
        <v>303</v>
      </c>
      <c r="E95" s="30" t="s">
        <v>57</v>
      </c>
      <c r="F95" s="66">
        <v>5</v>
      </c>
      <c r="G95" s="67"/>
      <c r="H95" s="68"/>
      <c r="I95" s="66">
        <f t="shared" si="23"/>
        <v>5</v>
      </c>
      <c r="J95" s="31">
        <v>27.97</v>
      </c>
      <c r="K95" s="32">
        <f t="shared" si="24"/>
        <v>139.85</v>
      </c>
      <c r="L95" s="33"/>
      <c r="M95" s="33">
        <f t="shared" si="28"/>
        <v>0</v>
      </c>
      <c r="N95" s="33"/>
      <c r="O95" s="33">
        <f t="shared" si="29"/>
        <v>0</v>
      </c>
      <c r="P95" s="33"/>
      <c r="Q95" s="33">
        <f t="shared" si="32"/>
        <v>0</v>
      </c>
      <c r="R95" s="33"/>
      <c r="S95" s="33">
        <f t="shared" si="33"/>
        <v>0</v>
      </c>
      <c r="T95" s="33"/>
      <c r="U95" s="33">
        <f t="shared" si="34"/>
        <v>0</v>
      </c>
      <c r="V95" s="33"/>
      <c r="W95" s="33">
        <f t="shared" si="35"/>
        <v>0</v>
      </c>
      <c r="X95" s="33"/>
      <c r="Y95" s="33">
        <f t="shared" si="36"/>
        <v>0</v>
      </c>
      <c r="Z95" s="33"/>
      <c r="AA95" s="33">
        <f t="shared" si="37"/>
        <v>0</v>
      </c>
      <c r="AB95" s="33"/>
      <c r="AC95" s="33">
        <f t="shared" si="38"/>
        <v>0</v>
      </c>
      <c r="AD95" s="33"/>
      <c r="AE95" s="33">
        <f t="shared" si="39"/>
        <v>0</v>
      </c>
      <c r="AF95" s="33"/>
      <c r="AG95" s="33">
        <f t="shared" si="40"/>
        <v>0</v>
      </c>
      <c r="AH95" s="33"/>
      <c r="AI95" s="33">
        <f t="shared" si="41"/>
        <v>0</v>
      </c>
      <c r="AJ95" s="33"/>
      <c r="AK95" s="33">
        <f t="shared" si="42"/>
        <v>0</v>
      </c>
      <c r="AL95" s="33"/>
      <c r="AM95" s="33">
        <f t="shared" si="43"/>
        <v>0</v>
      </c>
      <c r="AN95" s="34">
        <f t="shared" si="44"/>
        <v>0</v>
      </c>
      <c r="AO95" s="34">
        <f t="shared" si="30"/>
        <v>0</v>
      </c>
      <c r="AP95" s="34">
        <f t="shared" si="26"/>
        <v>5</v>
      </c>
      <c r="AQ95" s="163">
        <f t="shared" si="27"/>
        <v>139.85</v>
      </c>
      <c r="AR95" s="100"/>
      <c r="AS95" s="35"/>
      <c r="AT95" s="36">
        <f t="shared" si="25"/>
        <v>0</v>
      </c>
      <c r="AU95" s="37" t="str">
        <f t="shared" si="31"/>
        <v>NÃO MEDIDO</v>
      </c>
      <c r="AV95" s="38"/>
      <c r="AW95" s="39"/>
    </row>
    <row r="96" spans="1:49" s="2" customFormat="1" ht="30" customHeight="1" x14ac:dyDescent="0.2">
      <c r="A96" s="2" t="s">
        <v>134</v>
      </c>
      <c r="C96" s="78" t="s">
        <v>60</v>
      </c>
      <c r="D96" s="29" t="s">
        <v>61</v>
      </c>
      <c r="E96" s="30" t="s">
        <v>57</v>
      </c>
      <c r="F96" s="66">
        <v>34</v>
      </c>
      <c r="G96" s="67"/>
      <c r="H96" s="68"/>
      <c r="I96" s="66">
        <f t="shared" si="23"/>
        <v>34</v>
      </c>
      <c r="J96" s="31">
        <v>9.0399999999999991</v>
      </c>
      <c r="K96" s="32">
        <f t="shared" si="24"/>
        <v>307.36</v>
      </c>
      <c r="L96" s="33"/>
      <c r="M96" s="33">
        <f t="shared" si="28"/>
        <v>0</v>
      </c>
      <c r="N96" s="33"/>
      <c r="O96" s="33">
        <f t="shared" si="29"/>
        <v>0</v>
      </c>
      <c r="P96" s="33"/>
      <c r="Q96" s="33">
        <f t="shared" si="32"/>
        <v>0</v>
      </c>
      <c r="R96" s="33"/>
      <c r="S96" s="33">
        <f t="shared" si="33"/>
        <v>0</v>
      </c>
      <c r="T96" s="33"/>
      <c r="U96" s="33">
        <f t="shared" si="34"/>
        <v>0</v>
      </c>
      <c r="V96" s="33"/>
      <c r="W96" s="33">
        <f t="shared" si="35"/>
        <v>0</v>
      </c>
      <c r="X96" s="33"/>
      <c r="Y96" s="33">
        <f t="shared" si="36"/>
        <v>0</v>
      </c>
      <c r="Z96" s="33"/>
      <c r="AA96" s="33">
        <f t="shared" si="37"/>
        <v>0</v>
      </c>
      <c r="AB96" s="33"/>
      <c r="AC96" s="33">
        <f t="shared" si="38"/>
        <v>0</v>
      </c>
      <c r="AD96" s="33"/>
      <c r="AE96" s="33">
        <f t="shared" si="39"/>
        <v>0</v>
      </c>
      <c r="AF96" s="33"/>
      <c r="AG96" s="33">
        <f t="shared" si="40"/>
        <v>0</v>
      </c>
      <c r="AH96" s="33"/>
      <c r="AI96" s="33">
        <f t="shared" si="41"/>
        <v>0</v>
      </c>
      <c r="AJ96" s="33"/>
      <c r="AK96" s="33">
        <f t="shared" si="42"/>
        <v>0</v>
      </c>
      <c r="AL96" s="33"/>
      <c r="AM96" s="33">
        <f t="shared" si="43"/>
        <v>0</v>
      </c>
      <c r="AN96" s="34">
        <f t="shared" si="44"/>
        <v>0</v>
      </c>
      <c r="AO96" s="34">
        <f t="shared" si="30"/>
        <v>0</v>
      </c>
      <c r="AP96" s="34">
        <f t="shared" si="26"/>
        <v>34</v>
      </c>
      <c r="AQ96" s="163">
        <f t="shared" si="27"/>
        <v>307.36</v>
      </c>
      <c r="AR96" s="100"/>
      <c r="AS96" s="35"/>
      <c r="AT96" s="36">
        <f t="shared" si="25"/>
        <v>0</v>
      </c>
      <c r="AU96" s="37" t="str">
        <f t="shared" si="31"/>
        <v>NÃO MEDIDO</v>
      </c>
      <c r="AV96" s="38"/>
      <c r="AW96" s="39"/>
    </row>
    <row r="97" spans="1:49" s="2" customFormat="1" ht="30" customHeight="1" x14ac:dyDescent="0.2">
      <c r="A97" s="2" t="s">
        <v>134</v>
      </c>
      <c r="C97" s="78" t="s">
        <v>75</v>
      </c>
      <c r="D97" s="29" t="s">
        <v>139</v>
      </c>
      <c r="E97" s="30" t="s">
        <v>57</v>
      </c>
      <c r="F97" s="66">
        <v>28</v>
      </c>
      <c r="G97" s="67"/>
      <c r="H97" s="68"/>
      <c r="I97" s="66">
        <f t="shared" si="23"/>
        <v>28</v>
      </c>
      <c r="J97" s="31">
        <v>9.5299999999999994</v>
      </c>
      <c r="K97" s="32">
        <f t="shared" si="24"/>
        <v>266.83999999999997</v>
      </c>
      <c r="L97" s="33"/>
      <c r="M97" s="33">
        <f t="shared" si="28"/>
        <v>0</v>
      </c>
      <c r="N97" s="33"/>
      <c r="O97" s="33">
        <f t="shared" si="29"/>
        <v>0</v>
      </c>
      <c r="P97" s="33"/>
      <c r="Q97" s="33">
        <f t="shared" si="32"/>
        <v>0</v>
      </c>
      <c r="R97" s="33"/>
      <c r="S97" s="33">
        <f t="shared" si="33"/>
        <v>0</v>
      </c>
      <c r="T97" s="33"/>
      <c r="U97" s="33">
        <f t="shared" si="34"/>
        <v>0</v>
      </c>
      <c r="V97" s="33"/>
      <c r="W97" s="33">
        <f t="shared" si="35"/>
        <v>0</v>
      </c>
      <c r="X97" s="33"/>
      <c r="Y97" s="33">
        <f t="shared" si="36"/>
        <v>0</v>
      </c>
      <c r="Z97" s="33"/>
      <c r="AA97" s="33">
        <f t="shared" si="37"/>
        <v>0</v>
      </c>
      <c r="AB97" s="33"/>
      <c r="AC97" s="33">
        <f t="shared" si="38"/>
        <v>0</v>
      </c>
      <c r="AD97" s="33"/>
      <c r="AE97" s="33">
        <f t="shared" si="39"/>
        <v>0</v>
      </c>
      <c r="AF97" s="33"/>
      <c r="AG97" s="33">
        <f t="shared" si="40"/>
        <v>0</v>
      </c>
      <c r="AH97" s="33"/>
      <c r="AI97" s="33">
        <f t="shared" si="41"/>
        <v>0</v>
      </c>
      <c r="AJ97" s="33"/>
      <c r="AK97" s="33">
        <f t="shared" si="42"/>
        <v>0</v>
      </c>
      <c r="AL97" s="33"/>
      <c r="AM97" s="33">
        <f t="shared" si="43"/>
        <v>0</v>
      </c>
      <c r="AN97" s="34">
        <f t="shared" si="44"/>
        <v>0</v>
      </c>
      <c r="AO97" s="34">
        <f t="shared" si="30"/>
        <v>0</v>
      </c>
      <c r="AP97" s="34">
        <f t="shared" si="26"/>
        <v>28</v>
      </c>
      <c r="AQ97" s="163">
        <f t="shared" si="27"/>
        <v>266.83999999999997</v>
      </c>
      <c r="AR97" s="100"/>
      <c r="AS97" s="35"/>
      <c r="AT97" s="36">
        <f t="shared" si="25"/>
        <v>0</v>
      </c>
      <c r="AU97" s="37" t="str">
        <f t="shared" si="31"/>
        <v>NÃO MEDIDO</v>
      </c>
      <c r="AV97" s="38"/>
      <c r="AW97" s="39"/>
    </row>
    <row r="98" spans="1:49" s="2" customFormat="1" ht="30" customHeight="1" x14ac:dyDescent="0.2">
      <c r="A98" s="2" t="s">
        <v>134</v>
      </c>
      <c r="C98" s="78" t="s">
        <v>304</v>
      </c>
      <c r="D98" s="29" t="s">
        <v>305</v>
      </c>
      <c r="E98" s="30" t="s">
        <v>57</v>
      </c>
      <c r="F98" s="66">
        <v>14</v>
      </c>
      <c r="G98" s="67"/>
      <c r="H98" s="68"/>
      <c r="I98" s="66">
        <f t="shared" si="23"/>
        <v>14</v>
      </c>
      <c r="J98" s="31">
        <v>12.21</v>
      </c>
      <c r="K98" s="32">
        <f t="shared" si="24"/>
        <v>170.94</v>
      </c>
      <c r="L98" s="33"/>
      <c r="M98" s="33">
        <f t="shared" si="28"/>
        <v>0</v>
      </c>
      <c r="N98" s="33"/>
      <c r="O98" s="33">
        <f t="shared" si="29"/>
        <v>0</v>
      </c>
      <c r="P98" s="33"/>
      <c r="Q98" s="33">
        <f t="shared" si="32"/>
        <v>0</v>
      </c>
      <c r="R98" s="33"/>
      <c r="S98" s="33">
        <f t="shared" si="33"/>
        <v>0</v>
      </c>
      <c r="T98" s="33"/>
      <c r="U98" s="33">
        <f t="shared" si="34"/>
        <v>0</v>
      </c>
      <c r="V98" s="33"/>
      <c r="W98" s="33">
        <f t="shared" si="35"/>
        <v>0</v>
      </c>
      <c r="X98" s="33"/>
      <c r="Y98" s="33">
        <f t="shared" si="36"/>
        <v>0</v>
      </c>
      <c r="Z98" s="33"/>
      <c r="AA98" s="33">
        <f t="shared" si="37"/>
        <v>0</v>
      </c>
      <c r="AB98" s="33"/>
      <c r="AC98" s="33">
        <f t="shared" si="38"/>
        <v>0</v>
      </c>
      <c r="AD98" s="33"/>
      <c r="AE98" s="33">
        <f t="shared" si="39"/>
        <v>0</v>
      </c>
      <c r="AF98" s="33"/>
      <c r="AG98" s="33">
        <f t="shared" si="40"/>
        <v>0</v>
      </c>
      <c r="AH98" s="33"/>
      <c r="AI98" s="33">
        <f t="shared" si="41"/>
        <v>0</v>
      </c>
      <c r="AJ98" s="33"/>
      <c r="AK98" s="33">
        <f t="shared" si="42"/>
        <v>0</v>
      </c>
      <c r="AL98" s="33"/>
      <c r="AM98" s="33">
        <f t="shared" si="43"/>
        <v>0</v>
      </c>
      <c r="AN98" s="34">
        <f t="shared" si="44"/>
        <v>0</v>
      </c>
      <c r="AO98" s="34">
        <f t="shared" si="30"/>
        <v>0</v>
      </c>
      <c r="AP98" s="34">
        <f t="shared" si="26"/>
        <v>14</v>
      </c>
      <c r="AQ98" s="163">
        <f t="shared" si="27"/>
        <v>170.94</v>
      </c>
      <c r="AR98" s="100"/>
      <c r="AS98" s="35"/>
      <c r="AT98" s="36">
        <f t="shared" si="25"/>
        <v>0</v>
      </c>
      <c r="AU98" s="37" t="str">
        <f t="shared" si="31"/>
        <v>NÃO MEDIDO</v>
      </c>
      <c r="AV98" s="38"/>
      <c r="AW98" s="39"/>
    </row>
    <row r="99" spans="1:49" s="2" customFormat="1" ht="39.75" customHeight="1" x14ac:dyDescent="0.2">
      <c r="A99" s="2" t="s">
        <v>134</v>
      </c>
      <c r="C99" s="78" t="s">
        <v>306</v>
      </c>
      <c r="D99" s="29" t="s">
        <v>307</v>
      </c>
      <c r="E99" s="30" t="s">
        <v>57</v>
      </c>
      <c r="F99" s="66">
        <v>10</v>
      </c>
      <c r="G99" s="67"/>
      <c r="H99" s="68"/>
      <c r="I99" s="66">
        <f t="shared" si="23"/>
        <v>10</v>
      </c>
      <c r="J99" s="31">
        <v>12.91</v>
      </c>
      <c r="K99" s="32">
        <f t="shared" si="24"/>
        <v>129.1</v>
      </c>
      <c r="L99" s="33"/>
      <c r="M99" s="33">
        <f t="shared" si="28"/>
        <v>0</v>
      </c>
      <c r="N99" s="33"/>
      <c r="O99" s="33">
        <f t="shared" si="29"/>
        <v>0</v>
      </c>
      <c r="P99" s="33"/>
      <c r="Q99" s="33">
        <f t="shared" si="32"/>
        <v>0</v>
      </c>
      <c r="R99" s="33"/>
      <c r="S99" s="33">
        <f t="shared" si="33"/>
        <v>0</v>
      </c>
      <c r="T99" s="33"/>
      <c r="U99" s="33">
        <f t="shared" si="34"/>
        <v>0</v>
      </c>
      <c r="V99" s="33"/>
      <c r="W99" s="33">
        <f t="shared" si="35"/>
        <v>0</v>
      </c>
      <c r="X99" s="33"/>
      <c r="Y99" s="33">
        <f t="shared" si="36"/>
        <v>0</v>
      </c>
      <c r="Z99" s="33"/>
      <c r="AA99" s="33">
        <f t="shared" si="37"/>
        <v>0</v>
      </c>
      <c r="AB99" s="33"/>
      <c r="AC99" s="33">
        <f t="shared" si="38"/>
        <v>0</v>
      </c>
      <c r="AD99" s="33"/>
      <c r="AE99" s="33">
        <f t="shared" si="39"/>
        <v>0</v>
      </c>
      <c r="AF99" s="33"/>
      <c r="AG99" s="33">
        <f t="shared" si="40"/>
        <v>0</v>
      </c>
      <c r="AH99" s="33"/>
      <c r="AI99" s="33">
        <f t="shared" si="41"/>
        <v>0</v>
      </c>
      <c r="AJ99" s="33"/>
      <c r="AK99" s="33">
        <f t="shared" si="42"/>
        <v>0</v>
      </c>
      <c r="AL99" s="33"/>
      <c r="AM99" s="33">
        <f t="shared" si="43"/>
        <v>0</v>
      </c>
      <c r="AN99" s="34">
        <f t="shared" si="44"/>
        <v>0</v>
      </c>
      <c r="AO99" s="34">
        <f t="shared" si="30"/>
        <v>0</v>
      </c>
      <c r="AP99" s="34">
        <f t="shared" si="26"/>
        <v>10</v>
      </c>
      <c r="AQ99" s="163">
        <f t="shared" si="27"/>
        <v>129.1</v>
      </c>
      <c r="AR99" s="100"/>
      <c r="AS99" s="35"/>
      <c r="AT99" s="36">
        <f t="shared" si="25"/>
        <v>0</v>
      </c>
      <c r="AU99" s="37" t="str">
        <f t="shared" si="31"/>
        <v>NÃO MEDIDO</v>
      </c>
      <c r="AV99" s="38"/>
      <c r="AW99" s="39"/>
    </row>
    <row r="100" spans="1:49" s="2" customFormat="1" ht="30" customHeight="1" x14ac:dyDescent="0.2">
      <c r="A100" s="2" t="s">
        <v>134</v>
      </c>
      <c r="C100" s="78" t="s">
        <v>80</v>
      </c>
      <c r="D100" s="29" t="s">
        <v>81</v>
      </c>
      <c r="E100" s="30" t="s">
        <v>57</v>
      </c>
      <c r="F100" s="66">
        <v>18</v>
      </c>
      <c r="G100" s="67"/>
      <c r="H100" s="68"/>
      <c r="I100" s="66">
        <f t="shared" si="23"/>
        <v>18</v>
      </c>
      <c r="J100" s="31">
        <v>1.6</v>
      </c>
      <c r="K100" s="32">
        <f t="shared" si="24"/>
        <v>28.8</v>
      </c>
      <c r="L100" s="33"/>
      <c r="M100" s="33">
        <f t="shared" si="28"/>
        <v>0</v>
      </c>
      <c r="N100" s="33"/>
      <c r="O100" s="33">
        <f t="shared" si="29"/>
        <v>0</v>
      </c>
      <c r="P100" s="33"/>
      <c r="Q100" s="33">
        <f t="shared" si="32"/>
        <v>0</v>
      </c>
      <c r="R100" s="33"/>
      <c r="S100" s="33">
        <f t="shared" si="33"/>
        <v>0</v>
      </c>
      <c r="T100" s="33"/>
      <c r="U100" s="33">
        <f t="shared" si="34"/>
        <v>0</v>
      </c>
      <c r="V100" s="33"/>
      <c r="W100" s="33">
        <f t="shared" si="35"/>
        <v>0</v>
      </c>
      <c r="X100" s="33"/>
      <c r="Y100" s="33">
        <f t="shared" si="36"/>
        <v>0</v>
      </c>
      <c r="Z100" s="33"/>
      <c r="AA100" s="33">
        <f t="shared" si="37"/>
        <v>0</v>
      </c>
      <c r="AB100" s="33"/>
      <c r="AC100" s="33">
        <f t="shared" si="38"/>
        <v>0</v>
      </c>
      <c r="AD100" s="33"/>
      <c r="AE100" s="33">
        <f t="shared" si="39"/>
        <v>0</v>
      </c>
      <c r="AF100" s="33"/>
      <c r="AG100" s="33">
        <f t="shared" si="40"/>
        <v>0</v>
      </c>
      <c r="AH100" s="33"/>
      <c r="AI100" s="33">
        <f t="shared" si="41"/>
        <v>0</v>
      </c>
      <c r="AJ100" s="33"/>
      <c r="AK100" s="33">
        <f t="shared" si="42"/>
        <v>0</v>
      </c>
      <c r="AL100" s="33"/>
      <c r="AM100" s="33">
        <f t="shared" si="43"/>
        <v>0</v>
      </c>
      <c r="AN100" s="34">
        <f t="shared" si="44"/>
        <v>0</v>
      </c>
      <c r="AO100" s="34">
        <f t="shared" si="30"/>
        <v>0</v>
      </c>
      <c r="AP100" s="34">
        <f t="shared" si="26"/>
        <v>18</v>
      </c>
      <c r="AQ100" s="163">
        <f t="shared" si="27"/>
        <v>28.8</v>
      </c>
      <c r="AR100" s="100"/>
      <c r="AS100" s="35"/>
      <c r="AT100" s="36">
        <f t="shared" si="25"/>
        <v>0</v>
      </c>
      <c r="AU100" s="37" t="str">
        <f t="shared" si="31"/>
        <v>NÃO MEDIDO</v>
      </c>
      <c r="AV100" s="38"/>
      <c r="AW100" s="39"/>
    </row>
    <row r="101" spans="1:49" s="2" customFormat="1" ht="30" customHeight="1" x14ac:dyDescent="0.2">
      <c r="A101" s="2" t="s">
        <v>134</v>
      </c>
      <c r="C101" s="78" t="s">
        <v>82</v>
      </c>
      <c r="D101" s="29" t="s">
        <v>83</v>
      </c>
      <c r="E101" s="30" t="s">
        <v>57</v>
      </c>
      <c r="F101" s="66">
        <v>18</v>
      </c>
      <c r="G101" s="67"/>
      <c r="H101" s="68"/>
      <c r="I101" s="66">
        <f t="shared" si="23"/>
        <v>18</v>
      </c>
      <c r="J101" s="31">
        <v>1.99</v>
      </c>
      <c r="K101" s="32">
        <f t="shared" si="24"/>
        <v>35.82</v>
      </c>
      <c r="L101" s="33"/>
      <c r="M101" s="33">
        <f t="shared" si="28"/>
        <v>0</v>
      </c>
      <c r="N101" s="33"/>
      <c r="O101" s="33">
        <f t="shared" si="29"/>
        <v>0</v>
      </c>
      <c r="P101" s="33"/>
      <c r="Q101" s="33">
        <f t="shared" si="32"/>
        <v>0</v>
      </c>
      <c r="R101" s="33"/>
      <c r="S101" s="33">
        <f t="shared" si="33"/>
        <v>0</v>
      </c>
      <c r="T101" s="33"/>
      <c r="U101" s="33">
        <f t="shared" si="34"/>
        <v>0</v>
      </c>
      <c r="V101" s="33"/>
      <c r="W101" s="33">
        <f t="shared" si="35"/>
        <v>0</v>
      </c>
      <c r="X101" s="33"/>
      <c r="Y101" s="33">
        <f t="shared" si="36"/>
        <v>0</v>
      </c>
      <c r="Z101" s="33"/>
      <c r="AA101" s="33">
        <f t="shared" si="37"/>
        <v>0</v>
      </c>
      <c r="AB101" s="33"/>
      <c r="AC101" s="33">
        <f t="shared" si="38"/>
        <v>0</v>
      </c>
      <c r="AD101" s="33"/>
      <c r="AE101" s="33">
        <f t="shared" si="39"/>
        <v>0</v>
      </c>
      <c r="AF101" s="33"/>
      <c r="AG101" s="33">
        <f t="shared" si="40"/>
        <v>0</v>
      </c>
      <c r="AH101" s="33"/>
      <c r="AI101" s="33">
        <f t="shared" si="41"/>
        <v>0</v>
      </c>
      <c r="AJ101" s="33"/>
      <c r="AK101" s="33">
        <f t="shared" si="42"/>
        <v>0</v>
      </c>
      <c r="AL101" s="33"/>
      <c r="AM101" s="33">
        <f t="shared" si="43"/>
        <v>0</v>
      </c>
      <c r="AN101" s="34">
        <f t="shared" si="44"/>
        <v>0</v>
      </c>
      <c r="AO101" s="34">
        <f t="shared" si="30"/>
        <v>0</v>
      </c>
      <c r="AP101" s="34">
        <f t="shared" si="26"/>
        <v>18</v>
      </c>
      <c r="AQ101" s="163">
        <f t="shared" si="27"/>
        <v>35.82</v>
      </c>
      <c r="AR101" s="100"/>
      <c r="AS101" s="35"/>
      <c r="AT101" s="36">
        <f t="shared" si="25"/>
        <v>0</v>
      </c>
      <c r="AU101" s="37" t="str">
        <f t="shared" si="31"/>
        <v>NÃO MEDIDO</v>
      </c>
      <c r="AV101" s="38"/>
      <c r="AW101" s="39"/>
    </row>
    <row r="102" spans="1:49" s="2" customFormat="1" ht="30" customHeight="1" x14ac:dyDescent="0.2">
      <c r="A102" s="2" t="s">
        <v>134</v>
      </c>
      <c r="C102" s="78" t="s">
        <v>164</v>
      </c>
      <c r="D102" s="29" t="s">
        <v>165</v>
      </c>
      <c r="E102" s="30" t="s">
        <v>58</v>
      </c>
      <c r="F102" s="66">
        <v>25</v>
      </c>
      <c r="G102" s="67"/>
      <c r="H102" s="68"/>
      <c r="I102" s="66">
        <f t="shared" si="23"/>
        <v>25</v>
      </c>
      <c r="J102" s="31">
        <v>20.39</v>
      </c>
      <c r="K102" s="32">
        <f t="shared" si="24"/>
        <v>509.75</v>
      </c>
      <c r="L102" s="33"/>
      <c r="M102" s="33">
        <f t="shared" si="28"/>
        <v>0</v>
      </c>
      <c r="N102" s="33"/>
      <c r="O102" s="33">
        <f t="shared" si="29"/>
        <v>0</v>
      </c>
      <c r="P102" s="33"/>
      <c r="Q102" s="33">
        <f t="shared" si="32"/>
        <v>0</v>
      </c>
      <c r="R102" s="33"/>
      <c r="S102" s="33">
        <f t="shared" si="33"/>
        <v>0</v>
      </c>
      <c r="T102" s="33"/>
      <c r="U102" s="33">
        <f t="shared" si="34"/>
        <v>0</v>
      </c>
      <c r="V102" s="33"/>
      <c r="W102" s="33">
        <f t="shared" si="35"/>
        <v>0</v>
      </c>
      <c r="X102" s="33"/>
      <c r="Y102" s="33">
        <f t="shared" si="36"/>
        <v>0</v>
      </c>
      <c r="Z102" s="33"/>
      <c r="AA102" s="33">
        <f t="shared" si="37"/>
        <v>0</v>
      </c>
      <c r="AB102" s="33"/>
      <c r="AC102" s="33">
        <f t="shared" si="38"/>
        <v>0</v>
      </c>
      <c r="AD102" s="33"/>
      <c r="AE102" s="33">
        <f t="shared" si="39"/>
        <v>0</v>
      </c>
      <c r="AF102" s="33"/>
      <c r="AG102" s="33">
        <f t="shared" si="40"/>
        <v>0</v>
      </c>
      <c r="AH102" s="33"/>
      <c r="AI102" s="33">
        <f t="shared" si="41"/>
        <v>0</v>
      </c>
      <c r="AJ102" s="33"/>
      <c r="AK102" s="33">
        <f t="shared" si="42"/>
        <v>0</v>
      </c>
      <c r="AL102" s="33"/>
      <c r="AM102" s="33">
        <f t="shared" si="43"/>
        <v>0</v>
      </c>
      <c r="AN102" s="34">
        <f t="shared" si="44"/>
        <v>0</v>
      </c>
      <c r="AO102" s="34">
        <f t="shared" si="30"/>
        <v>0</v>
      </c>
      <c r="AP102" s="34">
        <f t="shared" si="26"/>
        <v>25</v>
      </c>
      <c r="AQ102" s="163">
        <f t="shared" si="27"/>
        <v>509.75</v>
      </c>
      <c r="AR102" s="100"/>
      <c r="AS102" s="35"/>
      <c r="AT102" s="36">
        <f t="shared" si="25"/>
        <v>0</v>
      </c>
      <c r="AU102" s="37" t="str">
        <f t="shared" si="31"/>
        <v>NÃO MEDIDO</v>
      </c>
      <c r="AV102" s="38"/>
      <c r="AW102" s="39"/>
    </row>
    <row r="103" spans="1:49" s="2" customFormat="1" ht="58.5" customHeight="1" x14ac:dyDescent="0.2">
      <c r="A103" s="2" t="s">
        <v>134</v>
      </c>
      <c r="C103" s="78" t="s">
        <v>84</v>
      </c>
      <c r="D103" s="29" t="s">
        <v>186</v>
      </c>
      <c r="E103" s="30" t="s">
        <v>58</v>
      </c>
      <c r="F103" s="66">
        <v>35</v>
      </c>
      <c r="G103" s="67"/>
      <c r="H103" s="68"/>
      <c r="I103" s="66">
        <f t="shared" si="23"/>
        <v>35</v>
      </c>
      <c r="J103" s="31">
        <v>16.670000000000002</v>
      </c>
      <c r="K103" s="32">
        <f t="shared" si="24"/>
        <v>583.45000000000005</v>
      </c>
      <c r="L103" s="33"/>
      <c r="M103" s="33">
        <f t="shared" si="28"/>
        <v>0</v>
      </c>
      <c r="N103" s="33"/>
      <c r="O103" s="33">
        <f t="shared" si="29"/>
        <v>0</v>
      </c>
      <c r="P103" s="33"/>
      <c r="Q103" s="33">
        <f t="shared" si="32"/>
        <v>0</v>
      </c>
      <c r="R103" s="33"/>
      <c r="S103" s="33">
        <f t="shared" si="33"/>
        <v>0</v>
      </c>
      <c r="T103" s="33"/>
      <c r="U103" s="33">
        <f t="shared" si="34"/>
        <v>0</v>
      </c>
      <c r="V103" s="33"/>
      <c r="W103" s="33">
        <f t="shared" si="35"/>
        <v>0</v>
      </c>
      <c r="X103" s="33"/>
      <c r="Y103" s="33">
        <f t="shared" si="36"/>
        <v>0</v>
      </c>
      <c r="Z103" s="33"/>
      <c r="AA103" s="33">
        <f t="shared" si="37"/>
        <v>0</v>
      </c>
      <c r="AB103" s="33"/>
      <c r="AC103" s="33">
        <f t="shared" si="38"/>
        <v>0</v>
      </c>
      <c r="AD103" s="33"/>
      <c r="AE103" s="33">
        <f t="shared" si="39"/>
        <v>0</v>
      </c>
      <c r="AF103" s="33"/>
      <c r="AG103" s="33">
        <f t="shared" si="40"/>
        <v>0</v>
      </c>
      <c r="AH103" s="33"/>
      <c r="AI103" s="33">
        <f t="shared" si="41"/>
        <v>0</v>
      </c>
      <c r="AJ103" s="33"/>
      <c r="AK103" s="33">
        <f t="shared" si="42"/>
        <v>0</v>
      </c>
      <c r="AL103" s="33"/>
      <c r="AM103" s="33">
        <f t="shared" si="43"/>
        <v>0</v>
      </c>
      <c r="AN103" s="34">
        <f t="shared" si="44"/>
        <v>0</v>
      </c>
      <c r="AO103" s="34">
        <f t="shared" si="30"/>
        <v>0</v>
      </c>
      <c r="AP103" s="34">
        <f t="shared" si="26"/>
        <v>35</v>
      </c>
      <c r="AQ103" s="163">
        <f t="shared" si="27"/>
        <v>583.45000000000005</v>
      </c>
      <c r="AR103" s="100"/>
      <c r="AS103" s="35"/>
      <c r="AT103" s="36">
        <f t="shared" si="25"/>
        <v>0</v>
      </c>
      <c r="AU103" s="37" t="str">
        <f t="shared" si="31"/>
        <v>NÃO MEDIDO</v>
      </c>
      <c r="AV103" s="38"/>
      <c r="AW103" s="39"/>
    </row>
    <row r="104" spans="1:49" s="2" customFormat="1" ht="72" customHeight="1" x14ac:dyDescent="0.2">
      <c r="A104" s="2" t="s">
        <v>134</v>
      </c>
      <c r="C104" s="78" t="s">
        <v>85</v>
      </c>
      <c r="D104" s="29" t="s">
        <v>86</v>
      </c>
      <c r="E104" s="30" t="s">
        <v>58</v>
      </c>
      <c r="F104" s="66">
        <v>187</v>
      </c>
      <c r="G104" s="67"/>
      <c r="H104" s="68"/>
      <c r="I104" s="66">
        <f t="shared" si="23"/>
        <v>187</v>
      </c>
      <c r="J104" s="31">
        <v>22.62</v>
      </c>
      <c r="K104" s="32">
        <f t="shared" si="24"/>
        <v>4229.9399999999996</v>
      </c>
      <c r="L104" s="33"/>
      <c r="M104" s="33">
        <f t="shared" si="28"/>
        <v>0</v>
      </c>
      <c r="N104" s="33"/>
      <c r="O104" s="33">
        <f t="shared" si="29"/>
        <v>0</v>
      </c>
      <c r="P104" s="33"/>
      <c r="Q104" s="33">
        <f t="shared" si="32"/>
        <v>0</v>
      </c>
      <c r="R104" s="33"/>
      <c r="S104" s="33">
        <f t="shared" si="33"/>
        <v>0</v>
      </c>
      <c r="T104" s="33"/>
      <c r="U104" s="33">
        <f t="shared" si="34"/>
        <v>0</v>
      </c>
      <c r="V104" s="33"/>
      <c r="W104" s="33">
        <f t="shared" si="35"/>
        <v>0</v>
      </c>
      <c r="X104" s="33"/>
      <c r="Y104" s="33">
        <f t="shared" si="36"/>
        <v>0</v>
      </c>
      <c r="Z104" s="33"/>
      <c r="AA104" s="33">
        <f t="shared" si="37"/>
        <v>0</v>
      </c>
      <c r="AB104" s="33"/>
      <c r="AC104" s="33">
        <f t="shared" si="38"/>
        <v>0</v>
      </c>
      <c r="AD104" s="33"/>
      <c r="AE104" s="33">
        <f t="shared" si="39"/>
        <v>0</v>
      </c>
      <c r="AF104" s="33"/>
      <c r="AG104" s="33">
        <f t="shared" si="40"/>
        <v>0</v>
      </c>
      <c r="AH104" s="33"/>
      <c r="AI104" s="33">
        <f t="shared" si="41"/>
        <v>0</v>
      </c>
      <c r="AJ104" s="33"/>
      <c r="AK104" s="33">
        <f t="shared" si="42"/>
        <v>0</v>
      </c>
      <c r="AL104" s="33"/>
      <c r="AM104" s="33">
        <f t="shared" si="43"/>
        <v>0</v>
      </c>
      <c r="AN104" s="34">
        <f t="shared" si="44"/>
        <v>0</v>
      </c>
      <c r="AO104" s="34">
        <f t="shared" si="30"/>
        <v>0</v>
      </c>
      <c r="AP104" s="34">
        <f t="shared" si="26"/>
        <v>187</v>
      </c>
      <c r="AQ104" s="163">
        <f t="shared" si="27"/>
        <v>4229.9399999999996</v>
      </c>
      <c r="AR104" s="100"/>
      <c r="AS104" s="35"/>
      <c r="AT104" s="36">
        <f t="shared" si="25"/>
        <v>0</v>
      </c>
      <c r="AU104" s="37" t="str">
        <f t="shared" si="31"/>
        <v>NÃO MEDIDO</v>
      </c>
      <c r="AV104" s="38"/>
      <c r="AW104" s="39"/>
    </row>
    <row r="105" spans="1:49" s="2" customFormat="1" ht="54.75" customHeight="1" x14ac:dyDescent="0.2">
      <c r="A105" s="2" t="s">
        <v>134</v>
      </c>
      <c r="C105" s="78" t="s">
        <v>140</v>
      </c>
      <c r="D105" s="29" t="s">
        <v>187</v>
      </c>
      <c r="E105" s="30" t="s">
        <v>58</v>
      </c>
      <c r="F105" s="66">
        <v>245</v>
      </c>
      <c r="G105" s="67"/>
      <c r="H105" s="68"/>
      <c r="I105" s="66">
        <f t="shared" si="23"/>
        <v>245</v>
      </c>
      <c r="J105" s="31">
        <v>41.09</v>
      </c>
      <c r="K105" s="32">
        <f t="shared" si="24"/>
        <v>10067.049999999999</v>
      </c>
      <c r="L105" s="33"/>
      <c r="M105" s="33">
        <f t="shared" si="28"/>
        <v>0</v>
      </c>
      <c r="N105" s="33"/>
      <c r="O105" s="33">
        <f t="shared" si="29"/>
        <v>0</v>
      </c>
      <c r="P105" s="33"/>
      <c r="Q105" s="33">
        <f t="shared" si="32"/>
        <v>0</v>
      </c>
      <c r="R105" s="33"/>
      <c r="S105" s="33">
        <f t="shared" si="33"/>
        <v>0</v>
      </c>
      <c r="T105" s="33"/>
      <c r="U105" s="33">
        <f t="shared" si="34"/>
        <v>0</v>
      </c>
      <c r="V105" s="33"/>
      <c r="W105" s="33">
        <f t="shared" si="35"/>
        <v>0</v>
      </c>
      <c r="X105" s="33"/>
      <c r="Y105" s="33">
        <f t="shared" si="36"/>
        <v>0</v>
      </c>
      <c r="Z105" s="33"/>
      <c r="AA105" s="33">
        <f t="shared" si="37"/>
        <v>0</v>
      </c>
      <c r="AB105" s="33"/>
      <c r="AC105" s="33">
        <f t="shared" si="38"/>
        <v>0</v>
      </c>
      <c r="AD105" s="33"/>
      <c r="AE105" s="33">
        <f t="shared" si="39"/>
        <v>0</v>
      </c>
      <c r="AF105" s="33"/>
      <c r="AG105" s="33">
        <f t="shared" si="40"/>
        <v>0</v>
      </c>
      <c r="AH105" s="33"/>
      <c r="AI105" s="33">
        <f t="shared" si="41"/>
        <v>0</v>
      </c>
      <c r="AJ105" s="33"/>
      <c r="AK105" s="33">
        <f t="shared" si="42"/>
        <v>0</v>
      </c>
      <c r="AL105" s="33"/>
      <c r="AM105" s="33">
        <f t="shared" si="43"/>
        <v>0</v>
      </c>
      <c r="AN105" s="34">
        <f t="shared" si="44"/>
        <v>0</v>
      </c>
      <c r="AO105" s="34">
        <f t="shared" si="30"/>
        <v>0</v>
      </c>
      <c r="AP105" s="34">
        <f t="shared" si="26"/>
        <v>245</v>
      </c>
      <c r="AQ105" s="163">
        <f t="shared" si="27"/>
        <v>10067.049999999999</v>
      </c>
      <c r="AR105" s="100"/>
      <c r="AS105" s="35"/>
      <c r="AT105" s="36">
        <f t="shared" si="25"/>
        <v>0</v>
      </c>
      <c r="AU105" s="37" t="str">
        <f t="shared" si="31"/>
        <v>NÃO MEDIDO</v>
      </c>
      <c r="AV105" s="38"/>
      <c r="AW105" s="39"/>
    </row>
    <row r="106" spans="1:49" s="2" customFormat="1" ht="42.75" customHeight="1" x14ac:dyDescent="0.2">
      <c r="A106" s="2" t="s">
        <v>134</v>
      </c>
      <c r="C106" s="78" t="s">
        <v>87</v>
      </c>
      <c r="D106" s="29" t="s">
        <v>88</v>
      </c>
      <c r="E106" s="30" t="s">
        <v>57</v>
      </c>
      <c r="F106" s="66">
        <v>5</v>
      </c>
      <c r="G106" s="67"/>
      <c r="H106" s="68"/>
      <c r="I106" s="66">
        <f t="shared" si="23"/>
        <v>5</v>
      </c>
      <c r="J106" s="31">
        <v>8.56</v>
      </c>
      <c r="K106" s="32">
        <f t="shared" si="24"/>
        <v>42.8</v>
      </c>
      <c r="L106" s="33"/>
      <c r="M106" s="33">
        <f t="shared" si="28"/>
        <v>0</v>
      </c>
      <c r="N106" s="33"/>
      <c r="O106" s="33">
        <f t="shared" si="29"/>
        <v>0</v>
      </c>
      <c r="P106" s="33"/>
      <c r="Q106" s="33">
        <f t="shared" si="32"/>
        <v>0</v>
      </c>
      <c r="R106" s="33"/>
      <c r="S106" s="33">
        <f t="shared" si="33"/>
        <v>0</v>
      </c>
      <c r="T106" s="33"/>
      <c r="U106" s="33">
        <f t="shared" si="34"/>
        <v>0</v>
      </c>
      <c r="V106" s="33"/>
      <c r="W106" s="33">
        <f t="shared" si="35"/>
        <v>0</v>
      </c>
      <c r="X106" s="33"/>
      <c r="Y106" s="33">
        <f t="shared" si="36"/>
        <v>0</v>
      </c>
      <c r="Z106" s="33"/>
      <c r="AA106" s="33">
        <f t="shared" si="37"/>
        <v>0</v>
      </c>
      <c r="AB106" s="33"/>
      <c r="AC106" s="33">
        <f t="shared" si="38"/>
        <v>0</v>
      </c>
      <c r="AD106" s="33"/>
      <c r="AE106" s="33">
        <f t="shared" si="39"/>
        <v>0</v>
      </c>
      <c r="AF106" s="33"/>
      <c r="AG106" s="33">
        <f t="shared" si="40"/>
        <v>0</v>
      </c>
      <c r="AH106" s="33"/>
      <c r="AI106" s="33">
        <f t="shared" si="41"/>
        <v>0</v>
      </c>
      <c r="AJ106" s="33"/>
      <c r="AK106" s="33">
        <f t="shared" si="42"/>
        <v>0</v>
      </c>
      <c r="AL106" s="33"/>
      <c r="AM106" s="33">
        <f t="shared" si="43"/>
        <v>0</v>
      </c>
      <c r="AN106" s="34">
        <f t="shared" si="44"/>
        <v>0</v>
      </c>
      <c r="AO106" s="34">
        <f t="shared" si="30"/>
        <v>0</v>
      </c>
      <c r="AP106" s="34">
        <f t="shared" si="26"/>
        <v>5</v>
      </c>
      <c r="AQ106" s="163">
        <f t="shared" si="27"/>
        <v>42.8</v>
      </c>
      <c r="AR106" s="100"/>
      <c r="AS106" s="35"/>
      <c r="AT106" s="36">
        <f t="shared" si="25"/>
        <v>0</v>
      </c>
      <c r="AU106" s="37" t="str">
        <f t="shared" si="31"/>
        <v>NÃO MEDIDO</v>
      </c>
      <c r="AV106" s="38"/>
      <c r="AW106" s="39"/>
    </row>
    <row r="107" spans="1:49" s="2" customFormat="1" ht="44.25" customHeight="1" x14ac:dyDescent="0.2">
      <c r="A107" s="2" t="s">
        <v>134</v>
      </c>
      <c r="C107" s="78" t="s">
        <v>188</v>
      </c>
      <c r="D107" s="29" t="s">
        <v>189</v>
      </c>
      <c r="E107" s="30" t="s">
        <v>57</v>
      </c>
      <c r="F107" s="66">
        <v>1</v>
      </c>
      <c r="G107" s="67"/>
      <c r="H107" s="68"/>
      <c r="I107" s="66">
        <f t="shared" si="23"/>
        <v>1</v>
      </c>
      <c r="J107" s="31">
        <v>9.19</v>
      </c>
      <c r="K107" s="32">
        <f t="shared" si="24"/>
        <v>9.19</v>
      </c>
      <c r="L107" s="33"/>
      <c r="M107" s="33">
        <f t="shared" si="28"/>
        <v>0</v>
      </c>
      <c r="N107" s="33"/>
      <c r="O107" s="33">
        <f t="shared" si="29"/>
        <v>0</v>
      </c>
      <c r="P107" s="33"/>
      <c r="Q107" s="33">
        <f t="shared" si="32"/>
        <v>0</v>
      </c>
      <c r="R107" s="33"/>
      <c r="S107" s="33">
        <f t="shared" si="33"/>
        <v>0</v>
      </c>
      <c r="T107" s="33"/>
      <c r="U107" s="33">
        <f t="shared" si="34"/>
        <v>0</v>
      </c>
      <c r="V107" s="33"/>
      <c r="W107" s="33">
        <f t="shared" si="35"/>
        <v>0</v>
      </c>
      <c r="X107" s="33"/>
      <c r="Y107" s="33">
        <f t="shared" si="36"/>
        <v>0</v>
      </c>
      <c r="Z107" s="33"/>
      <c r="AA107" s="33">
        <f t="shared" si="37"/>
        <v>0</v>
      </c>
      <c r="AB107" s="33"/>
      <c r="AC107" s="33">
        <f t="shared" si="38"/>
        <v>0</v>
      </c>
      <c r="AD107" s="33"/>
      <c r="AE107" s="33">
        <f t="shared" si="39"/>
        <v>0</v>
      </c>
      <c r="AF107" s="33"/>
      <c r="AG107" s="33">
        <f t="shared" si="40"/>
        <v>0</v>
      </c>
      <c r="AH107" s="33"/>
      <c r="AI107" s="33">
        <f t="shared" si="41"/>
        <v>0</v>
      </c>
      <c r="AJ107" s="33"/>
      <c r="AK107" s="33">
        <f t="shared" si="42"/>
        <v>0</v>
      </c>
      <c r="AL107" s="33"/>
      <c r="AM107" s="33">
        <f t="shared" si="43"/>
        <v>0</v>
      </c>
      <c r="AN107" s="34">
        <f t="shared" si="44"/>
        <v>0</v>
      </c>
      <c r="AO107" s="34">
        <f t="shared" si="30"/>
        <v>0</v>
      </c>
      <c r="AP107" s="34">
        <f t="shared" si="26"/>
        <v>1</v>
      </c>
      <c r="AQ107" s="163">
        <f t="shared" si="27"/>
        <v>9.19</v>
      </c>
      <c r="AR107" s="100"/>
      <c r="AS107" s="35"/>
      <c r="AT107" s="36">
        <f t="shared" si="25"/>
        <v>0</v>
      </c>
      <c r="AU107" s="37" t="str">
        <f t="shared" si="31"/>
        <v>NÃO MEDIDO</v>
      </c>
      <c r="AV107" s="38"/>
      <c r="AW107" s="39"/>
    </row>
    <row r="108" spans="1:49" s="2" customFormat="1" ht="37.5" customHeight="1" x14ac:dyDescent="0.2">
      <c r="A108" s="2" t="s">
        <v>134</v>
      </c>
      <c r="C108" s="78" t="s">
        <v>65</v>
      </c>
      <c r="D108" s="29" t="s">
        <v>141</v>
      </c>
      <c r="E108" s="30" t="s">
        <v>57</v>
      </c>
      <c r="F108" s="66">
        <v>2</v>
      </c>
      <c r="G108" s="67"/>
      <c r="H108" s="68"/>
      <c r="I108" s="66">
        <f t="shared" si="23"/>
        <v>2</v>
      </c>
      <c r="J108" s="31">
        <v>8.65</v>
      </c>
      <c r="K108" s="32">
        <f t="shared" si="24"/>
        <v>17.3</v>
      </c>
      <c r="L108" s="33"/>
      <c r="M108" s="33">
        <f t="shared" si="28"/>
        <v>0</v>
      </c>
      <c r="N108" s="33"/>
      <c r="O108" s="33">
        <f t="shared" si="29"/>
        <v>0</v>
      </c>
      <c r="P108" s="33"/>
      <c r="Q108" s="33">
        <f t="shared" si="32"/>
        <v>0</v>
      </c>
      <c r="R108" s="33"/>
      <c r="S108" s="33">
        <f t="shared" si="33"/>
        <v>0</v>
      </c>
      <c r="T108" s="33"/>
      <c r="U108" s="33">
        <f t="shared" si="34"/>
        <v>0</v>
      </c>
      <c r="V108" s="33"/>
      <c r="W108" s="33">
        <f t="shared" si="35"/>
        <v>0</v>
      </c>
      <c r="X108" s="33"/>
      <c r="Y108" s="33">
        <f t="shared" si="36"/>
        <v>0</v>
      </c>
      <c r="Z108" s="33"/>
      <c r="AA108" s="33">
        <f t="shared" si="37"/>
        <v>0</v>
      </c>
      <c r="AB108" s="33"/>
      <c r="AC108" s="33">
        <f t="shared" si="38"/>
        <v>0</v>
      </c>
      <c r="AD108" s="33"/>
      <c r="AE108" s="33">
        <f t="shared" si="39"/>
        <v>0</v>
      </c>
      <c r="AF108" s="33"/>
      <c r="AG108" s="33">
        <f t="shared" si="40"/>
        <v>0</v>
      </c>
      <c r="AH108" s="33"/>
      <c r="AI108" s="33">
        <f t="shared" si="41"/>
        <v>0</v>
      </c>
      <c r="AJ108" s="33"/>
      <c r="AK108" s="33">
        <f t="shared" si="42"/>
        <v>0</v>
      </c>
      <c r="AL108" s="33"/>
      <c r="AM108" s="33">
        <f t="shared" si="43"/>
        <v>0</v>
      </c>
      <c r="AN108" s="34">
        <f t="shared" si="44"/>
        <v>0</v>
      </c>
      <c r="AO108" s="34">
        <f t="shared" si="30"/>
        <v>0</v>
      </c>
      <c r="AP108" s="34">
        <f t="shared" si="26"/>
        <v>2</v>
      </c>
      <c r="AQ108" s="163">
        <f t="shared" si="27"/>
        <v>17.3</v>
      </c>
      <c r="AR108" s="100"/>
      <c r="AS108" s="35"/>
      <c r="AT108" s="36">
        <f t="shared" si="25"/>
        <v>0</v>
      </c>
      <c r="AU108" s="37" t="str">
        <f t="shared" si="31"/>
        <v>NÃO MEDIDO</v>
      </c>
      <c r="AV108" s="38"/>
      <c r="AW108" s="39"/>
    </row>
    <row r="109" spans="1:49" s="2" customFormat="1" ht="30" customHeight="1" x14ac:dyDescent="0.2">
      <c r="A109" s="2" t="s">
        <v>134</v>
      </c>
      <c r="C109" s="78" t="s">
        <v>308</v>
      </c>
      <c r="D109" s="29" t="s">
        <v>309</v>
      </c>
      <c r="E109" s="30" t="s">
        <v>57</v>
      </c>
      <c r="F109" s="66">
        <v>2</v>
      </c>
      <c r="G109" s="67"/>
      <c r="H109" s="68"/>
      <c r="I109" s="66">
        <f t="shared" si="23"/>
        <v>2</v>
      </c>
      <c r="J109" s="31">
        <v>10.85</v>
      </c>
      <c r="K109" s="32">
        <f t="shared" si="24"/>
        <v>21.7</v>
      </c>
      <c r="L109" s="33"/>
      <c r="M109" s="33">
        <f t="shared" si="28"/>
        <v>0</v>
      </c>
      <c r="N109" s="33"/>
      <c r="O109" s="33">
        <f t="shared" si="29"/>
        <v>0</v>
      </c>
      <c r="P109" s="33"/>
      <c r="Q109" s="33">
        <f t="shared" si="32"/>
        <v>0</v>
      </c>
      <c r="R109" s="33"/>
      <c r="S109" s="33">
        <f t="shared" si="33"/>
        <v>0</v>
      </c>
      <c r="T109" s="33"/>
      <c r="U109" s="33">
        <f t="shared" si="34"/>
        <v>0</v>
      </c>
      <c r="V109" s="33"/>
      <c r="W109" s="33">
        <f t="shared" si="35"/>
        <v>0</v>
      </c>
      <c r="X109" s="33"/>
      <c r="Y109" s="33">
        <f t="shared" si="36"/>
        <v>0</v>
      </c>
      <c r="Z109" s="33"/>
      <c r="AA109" s="33">
        <f t="shared" si="37"/>
        <v>0</v>
      </c>
      <c r="AB109" s="33"/>
      <c r="AC109" s="33">
        <f t="shared" si="38"/>
        <v>0</v>
      </c>
      <c r="AD109" s="33"/>
      <c r="AE109" s="33">
        <f t="shared" si="39"/>
        <v>0</v>
      </c>
      <c r="AF109" s="33"/>
      <c r="AG109" s="33">
        <f t="shared" si="40"/>
        <v>0</v>
      </c>
      <c r="AH109" s="33"/>
      <c r="AI109" s="33">
        <f t="shared" si="41"/>
        <v>0</v>
      </c>
      <c r="AJ109" s="33"/>
      <c r="AK109" s="33">
        <f t="shared" si="42"/>
        <v>0</v>
      </c>
      <c r="AL109" s="33"/>
      <c r="AM109" s="33">
        <f t="shared" si="43"/>
        <v>0</v>
      </c>
      <c r="AN109" s="34">
        <f t="shared" si="44"/>
        <v>0</v>
      </c>
      <c r="AO109" s="34">
        <f t="shared" si="30"/>
        <v>0</v>
      </c>
      <c r="AP109" s="34">
        <f t="shared" si="26"/>
        <v>2</v>
      </c>
      <c r="AQ109" s="163">
        <f t="shared" si="27"/>
        <v>21.7</v>
      </c>
      <c r="AR109" s="100"/>
      <c r="AS109" s="35"/>
      <c r="AT109" s="36">
        <f t="shared" si="25"/>
        <v>0</v>
      </c>
      <c r="AU109" s="37" t="str">
        <f t="shared" si="31"/>
        <v>NÃO MEDIDO</v>
      </c>
      <c r="AV109" s="38"/>
      <c r="AW109" s="39"/>
    </row>
    <row r="110" spans="1:49" s="2" customFormat="1" ht="30" customHeight="1" x14ac:dyDescent="0.2">
      <c r="A110" s="2" t="s">
        <v>134</v>
      </c>
      <c r="C110" s="78" t="s">
        <v>170</v>
      </c>
      <c r="D110" s="29" t="s">
        <v>171</v>
      </c>
      <c r="E110" s="30" t="s">
        <v>57</v>
      </c>
      <c r="F110" s="66">
        <v>2</v>
      </c>
      <c r="G110" s="67"/>
      <c r="H110" s="68"/>
      <c r="I110" s="66">
        <f t="shared" si="23"/>
        <v>2</v>
      </c>
      <c r="J110" s="31">
        <v>18.059999999999999</v>
      </c>
      <c r="K110" s="32">
        <f t="shared" si="24"/>
        <v>36.119999999999997</v>
      </c>
      <c r="L110" s="33"/>
      <c r="M110" s="33">
        <f t="shared" si="28"/>
        <v>0</v>
      </c>
      <c r="N110" s="33"/>
      <c r="O110" s="33">
        <f t="shared" si="29"/>
        <v>0</v>
      </c>
      <c r="P110" s="33"/>
      <c r="Q110" s="33">
        <f t="shared" si="32"/>
        <v>0</v>
      </c>
      <c r="R110" s="33"/>
      <c r="S110" s="33">
        <f t="shared" si="33"/>
        <v>0</v>
      </c>
      <c r="T110" s="33"/>
      <c r="U110" s="33">
        <f t="shared" si="34"/>
        <v>0</v>
      </c>
      <c r="V110" s="33"/>
      <c r="W110" s="33">
        <f t="shared" si="35"/>
        <v>0</v>
      </c>
      <c r="X110" s="33"/>
      <c r="Y110" s="33">
        <f t="shared" si="36"/>
        <v>0</v>
      </c>
      <c r="Z110" s="33"/>
      <c r="AA110" s="33">
        <f t="shared" si="37"/>
        <v>0</v>
      </c>
      <c r="AB110" s="33"/>
      <c r="AC110" s="33">
        <f t="shared" si="38"/>
        <v>0</v>
      </c>
      <c r="AD110" s="33"/>
      <c r="AE110" s="33">
        <f t="shared" si="39"/>
        <v>0</v>
      </c>
      <c r="AF110" s="33"/>
      <c r="AG110" s="33">
        <f t="shared" si="40"/>
        <v>0</v>
      </c>
      <c r="AH110" s="33"/>
      <c r="AI110" s="33">
        <f t="shared" si="41"/>
        <v>0</v>
      </c>
      <c r="AJ110" s="33"/>
      <c r="AK110" s="33">
        <f t="shared" si="42"/>
        <v>0</v>
      </c>
      <c r="AL110" s="33"/>
      <c r="AM110" s="33">
        <f t="shared" si="43"/>
        <v>0</v>
      </c>
      <c r="AN110" s="34">
        <f t="shared" si="44"/>
        <v>0</v>
      </c>
      <c r="AO110" s="34">
        <f t="shared" si="30"/>
        <v>0</v>
      </c>
      <c r="AP110" s="34">
        <f t="shared" si="26"/>
        <v>2</v>
      </c>
      <c r="AQ110" s="163">
        <f t="shared" si="27"/>
        <v>36.119999999999997</v>
      </c>
      <c r="AR110" s="100"/>
      <c r="AS110" s="35"/>
      <c r="AT110" s="36">
        <f t="shared" si="25"/>
        <v>0</v>
      </c>
      <c r="AU110" s="37" t="str">
        <f t="shared" si="31"/>
        <v>NÃO MEDIDO</v>
      </c>
      <c r="AV110" s="38"/>
      <c r="AW110" s="39"/>
    </row>
    <row r="111" spans="1:49" s="2" customFormat="1" ht="30" customHeight="1" x14ac:dyDescent="0.2">
      <c r="A111" s="2" t="s">
        <v>134</v>
      </c>
      <c r="C111" s="78" t="s">
        <v>310</v>
      </c>
      <c r="D111" s="29" t="s">
        <v>311</v>
      </c>
      <c r="E111" s="30" t="s">
        <v>57</v>
      </c>
      <c r="F111" s="66">
        <v>1</v>
      </c>
      <c r="G111" s="67"/>
      <c r="H111" s="68"/>
      <c r="I111" s="66">
        <f t="shared" si="23"/>
        <v>1</v>
      </c>
      <c r="J111" s="31">
        <v>495.02</v>
      </c>
      <c r="K111" s="32">
        <f t="shared" si="24"/>
        <v>495.02</v>
      </c>
      <c r="L111" s="33"/>
      <c r="M111" s="33">
        <f t="shared" si="28"/>
        <v>0</v>
      </c>
      <c r="N111" s="33"/>
      <c r="O111" s="33">
        <f t="shared" si="29"/>
        <v>0</v>
      </c>
      <c r="P111" s="33"/>
      <c r="Q111" s="33">
        <f t="shared" si="32"/>
        <v>0</v>
      </c>
      <c r="R111" s="33"/>
      <c r="S111" s="33">
        <f t="shared" si="33"/>
        <v>0</v>
      </c>
      <c r="T111" s="33"/>
      <c r="U111" s="33">
        <f t="shared" si="34"/>
        <v>0</v>
      </c>
      <c r="V111" s="33"/>
      <c r="W111" s="33">
        <f t="shared" si="35"/>
        <v>0</v>
      </c>
      <c r="X111" s="33"/>
      <c r="Y111" s="33">
        <f t="shared" si="36"/>
        <v>0</v>
      </c>
      <c r="Z111" s="33"/>
      <c r="AA111" s="33">
        <f t="shared" si="37"/>
        <v>0</v>
      </c>
      <c r="AB111" s="33"/>
      <c r="AC111" s="33">
        <f t="shared" si="38"/>
        <v>0</v>
      </c>
      <c r="AD111" s="33"/>
      <c r="AE111" s="33">
        <f t="shared" si="39"/>
        <v>0</v>
      </c>
      <c r="AF111" s="33"/>
      <c r="AG111" s="33">
        <f t="shared" si="40"/>
        <v>0</v>
      </c>
      <c r="AH111" s="33"/>
      <c r="AI111" s="33">
        <f t="shared" si="41"/>
        <v>0</v>
      </c>
      <c r="AJ111" s="33"/>
      <c r="AK111" s="33">
        <f t="shared" si="42"/>
        <v>0</v>
      </c>
      <c r="AL111" s="33"/>
      <c r="AM111" s="33">
        <f t="shared" si="43"/>
        <v>0</v>
      </c>
      <c r="AN111" s="34">
        <f t="shared" si="44"/>
        <v>0</v>
      </c>
      <c r="AO111" s="34">
        <f t="shared" si="30"/>
        <v>0</v>
      </c>
      <c r="AP111" s="34">
        <f t="shared" si="26"/>
        <v>1</v>
      </c>
      <c r="AQ111" s="163">
        <f t="shared" si="27"/>
        <v>495.02</v>
      </c>
      <c r="AR111" s="100"/>
      <c r="AS111" s="35"/>
      <c r="AT111" s="36">
        <f t="shared" si="25"/>
        <v>0</v>
      </c>
      <c r="AU111" s="37" t="str">
        <f t="shared" si="31"/>
        <v>NÃO MEDIDO</v>
      </c>
      <c r="AV111" s="38"/>
      <c r="AW111" s="39"/>
    </row>
    <row r="112" spans="1:49" s="2" customFormat="1" ht="60.75" customHeight="1" x14ac:dyDescent="0.2">
      <c r="A112" s="2" t="s">
        <v>134</v>
      </c>
      <c r="C112" s="78" t="s">
        <v>312</v>
      </c>
      <c r="D112" s="29" t="s">
        <v>313</v>
      </c>
      <c r="E112" s="30" t="s">
        <v>57</v>
      </c>
      <c r="F112" s="66">
        <v>2</v>
      </c>
      <c r="G112" s="67"/>
      <c r="H112" s="68"/>
      <c r="I112" s="66">
        <f t="shared" si="23"/>
        <v>2</v>
      </c>
      <c r="J112" s="31">
        <v>164.99</v>
      </c>
      <c r="K112" s="32">
        <f t="shared" si="24"/>
        <v>329.98</v>
      </c>
      <c r="L112" s="33"/>
      <c r="M112" s="33">
        <f t="shared" si="28"/>
        <v>0</v>
      </c>
      <c r="N112" s="33"/>
      <c r="O112" s="33">
        <f t="shared" si="29"/>
        <v>0</v>
      </c>
      <c r="P112" s="33"/>
      <c r="Q112" s="33">
        <f t="shared" si="32"/>
        <v>0</v>
      </c>
      <c r="R112" s="33"/>
      <c r="S112" s="33">
        <f t="shared" si="33"/>
        <v>0</v>
      </c>
      <c r="T112" s="33"/>
      <c r="U112" s="33">
        <f t="shared" si="34"/>
        <v>0</v>
      </c>
      <c r="V112" s="33"/>
      <c r="W112" s="33">
        <f t="shared" si="35"/>
        <v>0</v>
      </c>
      <c r="X112" s="33"/>
      <c r="Y112" s="33">
        <f t="shared" si="36"/>
        <v>0</v>
      </c>
      <c r="Z112" s="33"/>
      <c r="AA112" s="33">
        <f t="shared" si="37"/>
        <v>0</v>
      </c>
      <c r="AB112" s="33"/>
      <c r="AC112" s="33">
        <f t="shared" si="38"/>
        <v>0</v>
      </c>
      <c r="AD112" s="33"/>
      <c r="AE112" s="33">
        <f t="shared" si="39"/>
        <v>0</v>
      </c>
      <c r="AF112" s="33"/>
      <c r="AG112" s="33">
        <f t="shared" si="40"/>
        <v>0</v>
      </c>
      <c r="AH112" s="33"/>
      <c r="AI112" s="33">
        <f t="shared" si="41"/>
        <v>0</v>
      </c>
      <c r="AJ112" s="33"/>
      <c r="AK112" s="33">
        <f t="shared" si="42"/>
        <v>0</v>
      </c>
      <c r="AL112" s="33"/>
      <c r="AM112" s="33">
        <f t="shared" si="43"/>
        <v>0</v>
      </c>
      <c r="AN112" s="34">
        <f t="shared" si="44"/>
        <v>0</v>
      </c>
      <c r="AO112" s="34">
        <f t="shared" si="30"/>
        <v>0</v>
      </c>
      <c r="AP112" s="34">
        <f t="shared" si="26"/>
        <v>2</v>
      </c>
      <c r="AQ112" s="163">
        <f t="shared" si="27"/>
        <v>329.98</v>
      </c>
      <c r="AR112" s="100"/>
      <c r="AS112" s="35"/>
      <c r="AT112" s="36">
        <f t="shared" si="25"/>
        <v>0</v>
      </c>
      <c r="AU112" s="37" t="str">
        <f t="shared" si="31"/>
        <v>NÃO MEDIDO</v>
      </c>
      <c r="AV112" s="38"/>
      <c r="AW112" s="39"/>
    </row>
    <row r="113" spans="1:49" s="2" customFormat="1" ht="30" customHeight="1" x14ac:dyDescent="0.2">
      <c r="A113" s="2" t="s">
        <v>134</v>
      </c>
      <c r="C113" s="78" t="s">
        <v>69</v>
      </c>
      <c r="D113" s="29" t="s">
        <v>70</v>
      </c>
      <c r="E113" s="30" t="s">
        <v>57</v>
      </c>
      <c r="F113" s="66">
        <v>4</v>
      </c>
      <c r="G113" s="67"/>
      <c r="H113" s="68"/>
      <c r="I113" s="66">
        <f t="shared" si="23"/>
        <v>4</v>
      </c>
      <c r="J113" s="31">
        <v>214.06</v>
      </c>
      <c r="K113" s="32">
        <f t="shared" si="24"/>
        <v>856.24</v>
      </c>
      <c r="L113" s="33"/>
      <c r="M113" s="33">
        <f t="shared" si="28"/>
        <v>0</v>
      </c>
      <c r="N113" s="33"/>
      <c r="O113" s="33">
        <f t="shared" si="29"/>
        <v>0</v>
      </c>
      <c r="P113" s="33"/>
      <c r="Q113" s="33">
        <f t="shared" si="32"/>
        <v>0</v>
      </c>
      <c r="R113" s="33"/>
      <c r="S113" s="33">
        <f t="shared" si="33"/>
        <v>0</v>
      </c>
      <c r="T113" s="33"/>
      <c r="U113" s="33">
        <f t="shared" si="34"/>
        <v>0</v>
      </c>
      <c r="V113" s="33"/>
      <c r="W113" s="33">
        <f t="shared" si="35"/>
        <v>0</v>
      </c>
      <c r="X113" s="33"/>
      <c r="Y113" s="33">
        <f t="shared" si="36"/>
        <v>0</v>
      </c>
      <c r="Z113" s="33"/>
      <c r="AA113" s="33">
        <f t="shared" si="37"/>
        <v>0</v>
      </c>
      <c r="AB113" s="33"/>
      <c r="AC113" s="33">
        <f t="shared" si="38"/>
        <v>0</v>
      </c>
      <c r="AD113" s="33"/>
      <c r="AE113" s="33">
        <f t="shared" si="39"/>
        <v>0</v>
      </c>
      <c r="AF113" s="33"/>
      <c r="AG113" s="33">
        <f t="shared" si="40"/>
        <v>0</v>
      </c>
      <c r="AH113" s="33"/>
      <c r="AI113" s="33">
        <f t="shared" si="41"/>
        <v>0</v>
      </c>
      <c r="AJ113" s="33"/>
      <c r="AK113" s="33">
        <f t="shared" si="42"/>
        <v>0</v>
      </c>
      <c r="AL113" s="33"/>
      <c r="AM113" s="33">
        <f t="shared" si="43"/>
        <v>0</v>
      </c>
      <c r="AN113" s="34">
        <f t="shared" si="44"/>
        <v>0</v>
      </c>
      <c r="AO113" s="34">
        <f t="shared" si="30"/>
        <v>0</v>
      </c>
      <c r="AP113" s="34">
        <f t="shared" si="26"/>
        <v>4</v>
      </c>
      <c r="AQ113" s="163">
        <f t="shared" si="27"/>
        <v>856.24</v>
      </c>
      <c r="AR113" s="100"/>
      <c r="AS113" s="35"/>
      <c r="AT113" s="36">
        <f t="shared" si="25"/>
        <v>0</v>
      </c>
      <c r="AU113" s="37" t="str">
        <f t="shared" si="31"/>
        <v>NÃO MEDIDO</v>
      </c>
      <c r="AV113" s="38"/>
      <c r="AW113" s="39"/>
    </row>
    <row r="114" spans="1:49" s="2" customFormat="1" ht="30" customHeight="1" x14ac:dyDescent="0.2">
      <c r="A114" s="2" t="s">
        <v>134</v>
      </c>
      <c r="C114" s="78" t="s">
        <v>314</v>
      </c>
      <c r="D114" s="29" t="s">
        <v>315</v>
      </c>
      <c r="E114" s="30" t="s">
        <v>58</v>
      </c>
      <c r="F114" s="66">
        <v>60</v>
      </c>
      <c r="G114" s="67"/>
      <c r="H114" s="68"/>
      <c r="I114" s="66">
        <f t="shared" si="23"/>
        <v>60</v>
      </c>
      <c r="J114" s="31">
        <v>60.18</v>
      </c>
      <c r="K114" s="32">
        <f t="shared" si="24"/>
        <v>3610.8</v>
      </c>
      <c r="L114" s="33"/>
      <c r="M114" s="33">
        <f t="shared" si="28"/>
        <v>0</v>
      </c>
      <c r="N114" s="33"/>
      <c r="O114" s="33">
        <f t="shared" si="29"/>
        <v>0</v>
      </c>
      <c r="P114" s="33"/>
      <c r="Q114" s="33">
        <f t="shared" si="32"/>
        <v>0</v>
      </c>
      <c r="R114" s="33"/>
      <c r="S114" s="33">
        <f t="shared" si="33"/>
        <v>0</v>
      </c>
      <c r="T114" s="33"/>
      <c r="U114" s="33">
        <f t="shared" si="34"/>
        <v>0</v>
      </c>
      <c r="V114" s="33"/>
      <c r="W114" s="33">
        <f t="shared" si="35"/>
        <v>0</v>
      </c>
      <c r="X114" s="33"/>
      <c r="Y114" s="33">
        <f t="shared" si="36"/>
        <v>0</v>
      </c>
      <c r="Z114" s="33"/>
      <c r="AA114" s="33">
        <f t="shared" si="37"/>
        <v>0</v>
      </c>
      <c r="AB114" s="33"/>
      <c r="AC114" s="33">
        <f t="shared" si="38"/>
        <v>0</v>
      </c>
      <c r="AD114" s="33"/>
      <c r="AE114" s="33">
        <f t="shared" si="39"/>
        <v>0</v>
      </c>
      <c r="AF114" s="33"/>
      <c r="AG114" s="33">
        <f t="shared" si="40"/>
        <v>0</v>
      </c>
      <c r="AH114" s="33"/>
      <c r="AI114" s="33">
        <f t="shared" si="41"/>
        <v>0</v>
      </c>
      <c r="AJ114" s="33"/>
      <c r="AK114" s="33">
        <f t="shared" si="42"/>
        <v>0</v>
      </c>
      <c r="AL114" s="33"/>
      <c r="AM114" s="33">
        <f t="shared" si="43"/>
        <v>0</v>
      </c>
      <c r="AN114" s="34">
        <f t="shared" si="44"/>
        <v>0</v>
      </c>
      <c r="AO114" s="34">
        <f t="shared" si="30"/>
        <v>0</v>
      </c>
      <c r="AP114" s="34">
        <f t="shared" si="26"/>
        <v>60</v>
      </c>
      <c r="AQ114" s="163">
        <f t="shared" si="27"/>
        <v>3610.8</v>
      </c>
      <c r="AR114" s="100"/>
      <c r="AS114" s="35"/>
      <c r="AT114" s="36">
        <f t="shared" si="25"/>
        <v>0</v>
      </c>
      <c r="AU114" s="37" t="str">
        <f t="shared" si="31"/>
        <v>NÃO MEDIDO</v>
      </c>
      <c r="AV114" s="38"/>
      <c r="AW114" s="39"/>
    </row>
    <row r="115" spans="1:49" s="2" customFormat="1" ht="30" customHeight="1" x14ac:dyDescent="0.2">
      <c r="A115" s="2" t="s">
        <v>134</v>
      </c>
      <c r="C115" s="78" t="s">
        <v>316</v>
      </c>
      <c r="D115" s="29" t="s">
        <v>317</v>
      </c>
      <c r="E115" s="30" t="s">
        <v>57</v>
      </c>
      <c r="F115" s="66">
        <v>22</v>
      </c>
      <c r="G115" s="67"/>
      <c r="H115" s="68"/>
      <c r="I115" s="66">
        <f t="shared" si="23"/>
        <v>22</v>
      </c>
      <c r="J115" s="31">
        <v>660.92</v>
      </c>
      <c r="K115" s="32">
        <f t="shared" si="24"/>
        <v>14540.24</v>
      </c>
      <c r="L115" s="33"/>
      <c r="M115" s="33">
        <f t="shared" si="28"/>
        <v>0</v>
      </c>
      <c r="N115" s="33"/>
      <c r="O115" s="33">
        <f t="shared" si="29"/>
        <v>0</v>
      </c>
      <c r="P115" s="33"/>
      <c r="Q115" s="33">
        <f t="shared" si="32"/>
        <v>0</v>
      </c>
      <c r="R115" s="33"/>
      <c r="S115" s="33">
        <f t="shared" si="33"/>
        <v>0</v>
      </c>
      <c r="T115" s="33"/>
      <c r="U115" s="33">
        <f t="shared" si="34"/>
        <v>0</v>
      </c>
      <c r="V115" s="33"/>
      <c r="W115" s="33">
        <f t="shared" si="35"/>
        <v>0</v>
      </c>
      <c r="X115" s="33"/>
      <c r="Y115" s="33">
        <f t="shared" si="36"/>
        <v>0</v>
      </c>
      <c r="Z115" s="33"/>
      <c r="AA115" s="33">
        <f t="shared" si="37"/>
        <v>0</v>
      </c>
      <c r="AB115" s="33"/>
      <c r="AC115" s="33">
        <f t="shared" si="38"/>
        <v>0</v>
      </c>
      <c r="AD115" s="33"/>
      <c r="AE115" s="33">
        <f t="shared" si="39"/>
        <v>0</v>
      </c>
      <c r="AF115" s="33"/>
      <c r="AG115" s="33">
        <f t="shared" si="40"/>
        <v>0</v>
      </c>
      <c r="AH115" s="33"/>
      <c r="AI115" s="33">
        <f t="shared" si="41"/>
        <v>0</v>
      </c>
      <c r="AJ115" s="33"/>
      <c r="AK115" s="33">
        <f t="shared" si="42"/>
        <v>0</v>
      </c>
      <c r="AL115" s="33"/>
      <c r="AM115" s="33">
        <f t="shared" si="43"/>
        <v>0</v>
      </c>
      <c r="AN115" s="34">
        <f t="shared" si="44"/>
        <v>0</v>
      </c>
      <c r="AO115" s="34">
        <f t="shared" si="30"/>
        <v>0</v>
      </c>
      <c r="AP115" s="34">
        <f t="shared" si="26"/>
        <v>22</v>
      </c>
      <c r="AQ115" s="163">
        <f t="shared" si="27"/>
        <v>14540.24</v>
      </c>
      <c r="AR115" s="100"/>
      <c r="AS115" s="35"/>
      <c r="AT115" s="36">
        <f t="shared" si="25"/>
        <v>0</v>
      </c>
      <c r="AU115" s="37" t="str">
        <f t="shared" si="31"/>
        <v>NÃO MEDIDO</v>
      </c>
      <c r="AV115" s="38"/>
      <c r="AW115" s="39"/>
    </row>
    <row r="116" spans="1:49" s="2" customFormat="1" ht="30" customHeight="1" x14ac:dyDescent="0.2">
      <c r="A116" s="2" t="s">
        <v>134</v>
      </c>
      <c r="C116" s="78" t="s">
        <v>195</v>
      </c>
      <c r="D116" s="29" t="s">
        <v>196</v>
      </c>
      <c r="E116" s="30" t="s">
        <v>58</v>
      </c>
      <c r="F116" s="66">
        <v>16</v>
      </c>
      <c r="G116" s="67"/>
      <c r="H116" s="68"/>
      <c r="I116" s="66">
        <f t="shared" si="23"/>
        <v>16</v>
      </c>
      <c r="J116" s="31">
        <v>57.73</v>
      </c>
      <c r="K116" s="32">
        <f t="shared" si="24"/>
        <v>923.68</v>
      </c>
      <c r="L116" s="33"/>
      <c r="M116" s="33">
        <f t="shared" si="28"/>
        <v>0</v>
      </c>
      <c r="N116" s="33"/>
      <c r="O116" s="33">
        <f t="shared" si="29"/>
        <v>0</v>
      </c>
      <c r="P116" s="33"/>
      <c r="Q116" s="33">
        <f t="shared" si="32"/>
        <v>0</v>
      </c>
      <c r="R116" s="33"/>
      <c r="S116" s="33">
        <f t="shared" si="33"/>
        <v>0</v>
      </c>
      <c r="T116" s="33"/>
      <c r="U116" s="33">
        <f t="shared" si="34"/>
        <v>0</v>
      </c>
      <c r="V116" s="33"/>
      <c r="W116" s="33">
        <f t="shared" si="35"/>
        <v>0</v>
      </c>
      <c r="X116" s="33"/>
      <c r="Y116" s="33">
        <f t="shared" si="36"/>
        <v>0</v>
      </c>
      <c r="Z116" s="33"/>
      <c r="AA116" s="33">
        <f t="shared" si="37"/>
        <v>0</v>
      </c>
      <c r="AB116" s="33"/>
      <c r="AC116" s="33">
        <f t="shared" si="38"/>
        <v>0</v>
      </c>
      <c r="AD116" s="33"/>
      <c r="AE116" s="33">
        <f t="shared" si="39"/>
        <v>0</v>
      </c>
      <c r="AF116" s="33"/>
      <c r="AG116" s="33">
        <f t="shared" si="40"/>
        <v>0</v>
      </c>
      <c r="AH116" s="33"/>
      <c r="AI116" s="33">
        <f t="shared" si="41"/>
        <v>0</v>
      </c>
      <c r="AJ116" s="33"/>
      <c r="AK116" s="33">
        <f t="shared" si="42"/>
        <v>0</v>
      </c>
      <c r="AL116" s="33"/>
      <c r="AM116" s="33">
        <f t="shared" si="43"/>
        <v>0</v>
      </c>
      <c r="AN116" s="34">
        <f t="shared" si="44"/>
        <v>0</v>
      </c>
      <c r="AO116" s="34">
        <f t="shared" si="30"/>
        <v>0</v>
      </c>
      <c r="AP116" s="34">
        <f t="shared" si="26"/>
        <v>16</v>
      </c>
      <c r="AQ116" s="163">
        <f t="shared" si="27"/>
        <v>923.68</v>
      </c>
      <c r="AR116" s="100"/>
      <c r="AS116" s="35"/>
      <c r="AT116" s="36">
        <f t="shared" si="25"/>
        <v>0</v>
      </c>
      <c r="AU116" s="37" t="str">
        <f t="shared" si="31"/>
        <v>NÃO MEDIDO</v>
      </c>
      <c r="AV116" s="38"/>
      <c r="AW116" s="39"/>
    </row>
    <row r="117" spans="1:49" s="2" customFormat="1" ht="35.25" customHeight="1" x14ac:dyDescent="0.2">
      <c r="A117" s="2" t="s">
        <v>134</v>
      </c>
      <c r="C117" s="78" t="s">
        <v>166</v>
      </c>
      <c r="D117" s="29" t="s">
        <v>167</v>
      </c>
      <c r="E117" s="30" t="s">
        <v>58</v>
      </c>
      <c r="F117" s="66">
        <v>7</v>
      </c>
      <c r="G117" s="67"/>
      <c r="H117" s="68"/>
      <c r="I117" s="66">
        <f t="shared" si="23"/>
        <v>7</v>
      </c>
      <c r="J117" s="31">
        <v>66.12</v>
      </c>
      <c r="K117" s="32">
        <f t="shared" si="24"/>
        <v>462.84</v>
      </c>
      <c r="L117" s="33"/>
      <c r="M117" s="33">
        <f t="shared" si="28"/>
        <v>0</v>
      </c>
      <c r="N117" s="33"/>
      <c r="O117" s="33">
        <f t="shared" si="29"/>
        <v>0</v>
      </c>
      <c r="P117" s="33"/>
      <c r="Q117" s="33">
        <f t="shared" si="32"/>
        <v>0</v>
      </c>
      <c r="R117" s="33"/>
      <c r="S117" s="33">
        <f t="shared" si="33"/>
        <v>0</v>
      </c>
      <c r="T117" s="33"/>
      <c r="U117" s="33">
        <f t="shared" si="34"/>
        <v>0</v>
      </c>
      <c r="V117" s="33"/>
      <c r="W117" s="33">
        <f t="shared" si="35"/>
        <v>0</v>
      </c>
      <c r="X117" s="33"/>
      <c r="Y117" s="33">
        <f t="shared" si="36"/>
        <v>0</v>
      </c>
      <c r="Z117" s="33"/>
      <c r="AA117" s="33">
        <f t="shared" si="37"/>
        <v>0</v>
      </c>
      <c r="AB117" s="33"/>
      <c r="AC117" s="33">
        <f t="shared" si="38"/>
        <v>0</v>
      </c>
      <c r="AD117" s="33"/>
      <c r="AE117" s="33">
        <f t="shared" si="39"/>
        <v>0</v>
      </c>
      <c r="AF117" s="33"/>
      <c r="AG117" s="33">
        <f t="shared" si="40"/>
        <v>0</v>
      </c>
      <c r="AH117" s="33"/>
      <c r="AI117" s="33">
        <f t="shared" si="41"/>
        <v>0</v>
      </c>
      <c r="AJ117" s="33"/>
      <c r="AK117" s="33">
        <f t="shared" si="42"/>
        <v>0</v>
      </c>
      <c r="AL117" s="33"/>
      <c r="AM117" s="33">
        <f t="shared" si="43"/>
        <v>0</v>
      </c>
      <c r="AN117" s="34">
        <f t="shared" si="44"/>
        <v>0</v>
      </c>
      <c r="AO117" s="34">
        <f t="shared" si="30"/>
        <v>0</v>
      </c>
      <c r="AP117" s="34">
        <f t="shared" si="26"/>
        <v>7</v>
      </c>
      <c r="AQ117" s="163">
        <f t="shared" si="27"/>
        <v>462.84</v>
      </c>
      <c r="AR117" s="100"/>
      <c r="AS117" s="35"/>
      <c r="AT117" s="36">
        <f t="shared" si="25"/>
        <v>0</v>
      </c>
      <c r="AU117" s="37" t="str">
        <f t="shared" si="31"/>
        <v>NÃO MEDIDO</v>
      </c>
      <c r="AV117" s="38"/>
      <c r="AW117" s="39"/>
    </row>
    <row r="118" spans="1:49" s="2" customFormat="1" ht="57.75" customHeight="1" x14ac:dyDescent="0.2">
      <c r="A118" s="2" t="s">
        <v>134</v>
      </c>
      <c r="C118" s="78" t="s">
        <v>191</v>
      </c>
      <c r="D118" s="29" t="s">
        <v>318</v>
      </c>
      <c r="E118" s="30" t="s">
        <v>57</v>
      </c>
      <c r="F118" s="66">
        <v>4</v>
      </c>
      <c r="G118" s="67"/>
      <c r="H118" s="68"/>
      <c r="I118" s="66">
        <f t="shared" si="23"/>
        <v>4</v>
      </c>
      <c r="J118" s="31">
        <v>129.66999999999999</v>
      </c>
      <c r="K118" s="32">
        <f t="shared" si="24"/>
        <v>518.67999999999995</v>
      </c>
      <c r="L118" s="33"/>
      <c r="M118" s="33">
        <f t="shared" si="28"/>
        <v>0</v>
      </c>
      <c r="N118" s="33"/>
      <c r="O118" s="33">
        <f t="shared" si="29"/>
        <v>0</v>
      </c>
      <c r="P118" s="33"/>
      <c r="Q118" s="33">
        <f t="shared" si="32"/>
        <v>0</v>
      </c>
      <c r="R118" s="33"/>
      <c r="S118" s="33">
        <f t="shared" si="33"/>
        <v>0</v>
      </c>
      <c r="T118" s="33"/>
      <c r="U118" s="33">
        <f t="shared" si="34"/>
        <v>0</v>
      </c>
      <c r="V118" s="33"/>
      <c r="W118" s="33">
        <f t="shared" si="35"/>
        <v>0</v>
      </c>
      <c r="X118" s="33"/>
      <c r="Y118" s="33">
        <f t="shared" si="36"/>
        <v>0</v>
      </c>
      <c r="Z118" s="33"/>
      <c r="AA118" s="33">
        <f t="shared" si="37"/>
        <v>0</v>
      </c>
      <c r="AB118" s="33"/>
      <c r="AC118" s="33">
        <f t="shared" si="38"/>
        <v>0</v>
      </c>
      <c r="AD118" s="33"/>
      <c r="AE118" s="33">
        <f t="shared" si="39"/>
        <v>0</v>
      </c>
      <c r="AF118" s="33"/>
      <c r="AG118" s="33">
        <f t="shared" si="40"/>
        <v>0</v>
      </c>
      <c r="AH118" s="33"/>
      <c r="AI118" s="33">
        <f t="shared" si="41"/>
        <v>0</v>
      </c>
      <c r="AJ118" s="33"/>
      <c r="AK118" s="33">
        <f t="shared" si="42"/>
        <v>0</v>
      </c>
      <c r="AL118" s="33"/>
      <c r="AM118" s="33">
        <f t="shared" si="43"/>
        <v>0</v>
      </c>
      <c r="AN118" s="34">
        <f t="shared" si="44"/>
        <v>0</v>
      </c>
      <c r="AO118" s="34">
        <f t="shared" si="30"/>
        <v>0</v>
      </c>
      <c r="AP118" s="34">
        <f t="shared" si="26"/>
        <v>4</v>
      </c>
      <c r="AQ118" s="163">
        <f t="shared" si="27"/>
        <v>518.67999999999995</v>
      </c>
      <c r="AR118" s="100"/>
      <c r="AS118" s="35"/>
      <c r="AT118" s="36">
        <f t="shared" si="25"/>
        <v>0</v>
      </c>
      <c r="AU118" s="37" t="str">
        <f t="shared" si="31"/>
        <v>NÃO MEDIDO</v>
      </c>
      <c r="AV118" s="38"/>
      <c r="AW118" s="39"/>
    </row>
    <row r="119" spans="1:49" s="2" customFormat="1" ht="30" customHeight="1" x14ac:dyDescent="0.2">
      <c r="A119" s="2" t="s">
        <v>134</v>
      </c>
      <c r="C119" s="78" t="s">
        <v>68</v>
      </c>
      <c r="D119" s="29" t="s">
        <v>138</v>
      </c>
      <c r="E119" s="30" t="s">
        <v>58</v>
      </c>
      <c r="F119" s="66">
        <v>15</v>
      </c>
      <c r="G119" s="67"/>
      <c r="H119" s="68"/>
      <c r="I119" s="66">
        <f t="shared" si="23"/>
        <v>15</v>
      </c>
      <c r="J119" s="31">
        <v>15.28</v>
      </c>
      <c r="K119" s="32">
        <f t="shared" si="24"/>
        <v>229.2</v>
      </c>
      <c r="L119" s="33"/>
      <c r="M119" s="33">
        <f t="shared" si="28"/>
        <v>0</v>
      </c>
      <c r="N119" s="33"/>
      <c r="O119" s="33">
        <f t="shared" si="29"/>
        <v>0</v>
      </c>
      <c r="P119" s="33"/>
      <c r="Q119" s="33">
        <f t="shared" si="32"/>
        <v>0</v>
      </c>
      <c r="R119" s="33"/>
      <c r="S119" s="33">
        <f t="shared" si="33"/>
        <v>0</v>
      </c>
      <c r="T119" s="33"/>
      <c r="U119" s="33">
        <f t="shared" si="34"/>
        <v>0</v>
      </c>
      <c r="V119" s="33"/>
      <c r="W119" s="33">
        <f t="shared" si="35"/>
        <v>0</v>
      </c>
      <c r="X119" s="33"/>
      <c r="Y119" s="33">
        <f t="shared" si="36"/>
        <v>0</v>
      </c>
      <c r="Z119" s="33"/>
      <c r="AA119" s="33">
        <f t="shared" si="37"/>
        <v>0</v>
      </c>
      <c r="AB119" s="33"/>
      <c r="AC119" s="33">
        <f t="shared" si="38"/>
        <v>0</v>
      </c>
      <c r="AD119" s="33"/>
      <c r="AE119" s="33">
        <f t="shared" si="39"/>
        <v>0</v>
      </c>
      <c r="AF119" s="33"/>
      <c r="AG119" s="33">
        <f t="shared" si="40"/>
        <v>0</v>
      </c>
      <c r="AH119" s="33"/>
      <c r="AI119" s="33">
        <f t="shared" si="41"/>
        <v>0</v>
      </c>
      <c r="AJ119" s="33"/>
      <c r="AK119" s="33">
        <f t="shared" si="42"/>
        <v>0</v>
      </c>
      <c r="AL119" s="33"/>
      <c r="AM119" s="33">
        <f t="shared" si="43"/>
        <v>0</v>
      </c>
      <c r="AN119" s="34">
        <f t="shared" si="44"/>
        <v>0</v>
      </c>
      <c r="AO119" s="34">
        <f t="shared" si="30"/>
        <v>0</v>
      </c>
      <c r="AP119" s="34">
        <f t="shared" si="26"/>
        <v>15</v>
      </c>
      <c r="AQ119" s="163">
        <f t="shared" si="27"/>
        <v>229.2</v>
      </c>
      <c r="AR119" s="100"/>
      <c r="AS119" s="35"/>
      <c r="AT119" s="36">
        <f t="shared" si="25"/>
        <v>0</v>
      </c>
      <c r="AU119" s="37" t="str">
        <f t="shared" si="31"/>
        <v>NÃO MEDIDO</v>
      </c>
      <c r="AV119" s="38"/>
      <c r="AW119" s="39"/>
    </row>
    <row r="120" spans="1:49" s="2" customFormat="1" ht="37.5" customHeight="1" x14ac:dyDescent="0.2">
      <c r="A120" s="2" t="s">
        <v>134</v>
      </c>
      <c r="C120" s="78" t="s">
        <v>62</v>
      </c>
      <c r="D120" s="29" t="s">
        <v>63</v>
      </c>
      <c r="E120" s="30" t="s">
        <v>58</v>
      </c>
      <c r="F120" s="66">
        <v>51</v>
      </c>
      <c r="G120" s="67"/>
      <c r="H120" s="68"/>
      <c r="I120" s="66">
        <f t="shared" si="23"/>
        <v>51</v>
      </c>
      <c r="J120" s="31">
        <v>32.76</v>
      </c>
      <c r="K120" s="32">
        <f t="shared" si="24"/>
        <v>1670.76</v>
      </c>
      <c r="L120" s="33"/>
      <c r="M120" s="33">
        <f t="shared" si="28"/>
        <v>0</v>
      </c>
      <c r="N120" s="33"/>
      <c r="O120" s="33">
        <f t="shared" si="29"/>
        <v>0</v>
      </c>
      <c r="P120" s="33"/>
      <c r="Q120" s="33">
        <f t="shared" si="32"/>
        <v>0</v>
      </c>
      <c r="R120" s="33"/>
      <c r="S120" s="33">
        <f t="shared" si="33"/>
        <v>0</v>
      </c>
      <c r="T120" s="33"/>
      <c r="U120" s="33">
        <f t="shared" si="34"/>
        <v>0</v>
      </c>
      <c r="V120" s="33"/>
      <c r="W120" s="33">
        <f t="shared" si="35"/>
        <v>0</v>
      </c>
      <c r="X120" s="33"/>
      <c r="Y120" s="33">
        <f t="shared" si="36"/>
        <v>0</v>
      </c>
      <c r="Z120" s="33"/>
      <c r="AA120" s="33">
        <f t="shared" si="37"/>
        <v>0</v>
      </c>
      <c r="AB120" s="33"/>
      <c r="AC120" s="33">
        <f t="shared" si="38"/>
        <v>0</v>
      </c>
      <c r="AD120" s="33"/>
      <c r="AE120" s="33">
        <f t="shared" si="39"/>
        <v>0</v>
      </c>
      <c r="AF120" s="33"/>
      <c r="AG120" s="33">
        <f t="shared" si="40"/>
        <v>0</v>
      </c>
      <c r="AH120" s="33"/>
      <c r="AI120" s="33">
        <f t="shared" si="41"/>
        <v>0</v>
      </c>
      <c r="AJ120" s="33"/>
      <c r="AK120" s="33">
        <f t="shared" si="42"/>
        <v>0</v>
      </c>
      <c r="AL120" s="33"/>
      <c r="AM120" s="33">
        <f t="shared" si="43"/>
        <v>0</v>
      </c>
      <c r="AN120" s="34">
        <f t="shared" si="44"/>
        <v>0</v>
      </c>
      <c r="AO120" s="34">
        <f t="shared" si="30"/>
        <v>0</v>
      </c>
      <c r="AP120" s="34">
        <f t="shared" si="26"/>
        <v>51</v>
      </c>
      <c r="AQ120" s="163">
        <f t="shared" si="27"/>
        <v>1670.76</v>
      </c>
      <c r="AR120" s="100"/>
      <c r="AS120" s="35"/>
      <c r="AT120" s="36">
        <f t="shared" si="25"/>
        <v>0</v>
      </c>
      <c r="AU120" s="37" t="str">
        <f t="shared" si="31"/>
        <v>NÃO MEDIDO</v>
      </c>
      <c r="AV120" s="38"/>
      <c r="AW120" s="39"/>
    </row>
    <row r="121" spans="1:49" s="2" customFormat="1" ht="45" customHeight="1" x14ac:dyDescent="0.2">
      <c r="A121" s="2" t="s">
        <v>134</v>
      </c>
      <c r="C121" s="78" t="s">
        <v>76</v>
      </c>
      <c r="D121" s="29" t="s">
        <v>77</v>
      </c>
      <c r="E121" s="30" t="s">
        <v>58</v>
      </c>
      <c r="F121" s="66">
        <v>36</v>
      </c>
      <c r="G121" s="67"/>
      <c r="H121" s="68"/>
      <c r="I121" s="66">
        <f t="shared" si="23"/>
        <v>36</v>
      </c>
      <c r="J121" s="31">
        <v>44.41</v>
      </c>
      <c r="K121" s="32">
        <f t="shared" si="24"/>
        <v>1598.76</v>
      </c>
      <c r="L121" s="33"/>
      <c r="M121" s="33">
        <f t="shared" si="28"/>
        <v>0</v>
      </c>
      <c r="N121" s="33"/>
      <c r="O121" s="33">
        <f t="shared" si="29"/>
        <v>0</v>
      </c>
      <c r="P121" s="33"/>
      <c r="Q121" s="33">
        <f t="shared" si="32"/>
        <v>0</v>
      </c>
      <c r="R121" s="33"/>
      <c r="S121" s="33">
        <f t="shared" si="33"/>
        <v>0</v>
      </c>
      <c r="T121" s="33"/>
      <c r="U121" s="33">
        <f t="shared" si="34"/>
        <v>0</v>
      </c>
      <c r="V121" s="33"/>
      <c r="W121" s="33">
        <f t="shared" si="35"/>
        <v>0</v>
      </c>
      <c r="X121" s="33"/>
      <c r="Y121" s="33">
        <f t="shared" si="36"/>
        <v>0</v>
      </c>
      <c r="Z121" s="33"/>
      <c r="AA121" s="33">
        <f t="shared" si="37"/>
        <v>0</v>
      </c>
      <c r="AB121" s="33"/>
      <c r="AC121" s="33">
        <f t="shared" si="38"/>
        <v>0</v>
      </c>
      <c r="AD121" s="33"/>
      <c r="AE121" s="33">
        <f t="shared" si="39"/>
        <v>0</v>
      </c>
      <c r="AF121" s="33"/>
      <c r="AG121" s="33">
        <f t="shared" si="40"/>
        <v>0</v>
      </c>
      <c r="AH121" s="33"/>
      <c r="AI121" s="33">
        <f t="shared" si="41"/>
        <v>0</v>
      </c>
      <c r="AJ121" s="33"/>
      <c r="AK121" s="33">
        <f t="shared" si="42"/>
        <v>0</v>
      </c>
      <c r="AL121" s="33"/>
      <c r="AM121" s="33">
        <f t="shared" si="43"/>
        <v>0</v>
      </c>
      <c r="AN121" s="34">
        <f t="shared" si="44"/>
        <v>0</v>
      </c>
      <c r="AO121" s="34">
        <f t="shared" si="30"/>
        <v>0</v>
      </c>
      <c r="AP121" s="34">
        <f t="shared" si="26"/>
        <v>36</v>
      </c>
      <c r="AQ121" s="163">
        <f t="shared" si="27"/>
        <v>1598.76</v>
      </c>
      <c r="AR121" s="100"/>
      <c r="AS121" s="35"/>
      <c r="AT121" s="36">
        <f t="shared" si="25"/>
        <v>0</v>
      </c>
      <c r="AU121" s="37" t="str">
        <f t="shared" si="31"/>
        <v>NÃO MEDIDO</v>
      </c>
      <c r="AV121" s="38"/>
      <c r="AW121" s="39"/>
    </row>
    <row r="122" spans="1:49" s="2" customFormat="1" ht="48.75" customHeight="1" x14ac:dyDescent="0.2">
      <c r="A122" s="2" t="s">
        <v>134</v>
      </c>
      <c r="C122" s="78" t="s">
        <v>78</v>
      </c>
      <c r="D122" s="29" t="s">
        <v>79</v>
      </c>
      <c r="E122" s="30" t="s">
        <v>58</v>
      </c>
      <c r="F122" s="66">
        <v>21</v>
      </c>
      <c r="G122" s="67"/>
      <c r="H122" s="68"/>
      <c r="I122" s="66">
        <f t="shared" si="23"/>
        <v>21</v>
      </c>
      <c r="J122" s="31">
        <v>68.27</v>
      </c>
      <c r="K122" s="32">
        <f t="shared" si="24"/>
        <v>1433.67</v>
      </c>
      <c r="L122" s="33"/>
      <c r="M122" s="33">
        <f t="shared" si="28"/>
        <v>0</v>
      </c>
      <c r="N122" s="33"/>
      <c r="O122" s="33">
        <f t="shared" si="29"/>
        <v>0</v>
      </c>
      <c r="P122" s="33"/>
      <c r="Q122" s="33">
        <f t="shared" si="32"/>
        <v>0</v>
      </c>
      <c r="R122" s="33"/>
      <c r="S122" s="33">
        <f t="shared" si="33"/>
        <v>0</v>
      </c>
      <c r="T122" s="33"/>
      <c r="U122" s="33">
        <f t="shared" si="34"/>
        <v>0</v>
      </c>
      <c r="V122" s="33"/>
      <c r="W122" s="33">
        <f t="shared" si="35"/>
        <v>0</v>
      </c>
      <c r="X122" s="33"/>
      <c r="Y122" s="33">
        <f t="shared" si="36"/>
        <v>0</v>
      </c>
      <c r="Z122" s="33"/>
      <c r="AA122" s="33">
        <f t="shared" si="37"/>
        <v>0</v>
      </c>
      <c r="AB122" s="33"/>
      <c r="AC122" s="33">
        <f t="shared" si="38"/>
        <v>0</v>
      </c>
      <c r="AD122" s="33"/>
      <c r="AE122" s="33">
        <f t="shared" si="39"/>
        <v>0</v>
      </c>
      <c r="AF122" s="33"/>
      <c r="AG122" s="33">
        <f t="shared" si="40"/>
        <v>0</v>
      </c>
      <c r="AH122" s="33"/>
      <c r="AI122" s="33">
        <f t="shared" si="41"/>
        <v>0</v>
      </c>
      <c r="AJ122" s="33"/>
      <c r="AK122" s="33">
        <f t="shared" si="42"/>
        <v>0</v>
      </c>
      <c r="AL122" s="33"/>
      <c r="AM122" s="33">
        <f t="shared" si="43"/>
        <v>0</v>
      </c>
      <c r="AN122" s="34">
        <f t="shared" si="44"/>
        <v>0</v>
      </c>
      <c r="AO122" s="34">
        <f t="shared" si="30"/>
        <v>0</v>
      </c>
      <c r="AP122" s="34">
        <f t="shared" si="26"/>
        <v>21</v>
      </c>
      <c r="AQ122" s="163">
        <f t="shared" si="27"/>
        <v>1433.67</v>
      </c>
      <c r="AR122" s="100"/>
      <c r="AS122" s="35"/>
      <c r="AT122" s="36">
        <f t="shared" si="25"/>
        <v>0</v>
      </c>
      <c r="AU122" s="37" t="str">
        <f t="shared" si="31"/>
        <v>NÃO MEDIDO</v>
      </c>
      <c r="AV122" s="38"/>
      <c r="AW122" s="39"/>
    </row>
    <row r="123" spans="1:49" s="2" customFormat="1" ht="46.5" customHeight="1" x14ac:dyDescent="0.2">
      <c r="A123" s="2" t="s">
        <v>134</v>
      </c>
      <c r="C123" s="78" t="s">
        <v>172</v>
      </c>
      <c r="D123" s="29" t="s">
        <v>173</v>
      </c>
      <c r="E123" s="30" t="s">
        <v>58</v>
      </c>
      <c r="F123" s="66">
        <v>15</v>
      </c>
      <c r="G123" s="67"/>
      <c r="H123" s="68"/>
      <c r="I123" s="66">
        <f t="shared" si="23"/>
        <v>15</v>
      </c>
      <c r="J123" s="31">
        <v>82.11</v>
      </c>
      <c r="K123" s="32">
        <f t="shared" si="24"/>
        <v>1231.6500000000001</v>
      </c>
      <c r="L123" s="33"/>
      <c r="M123" s="33">
        <f t="shared" si="28"/>
        <v>0</v>
      </c>
      <c r="N123" s="33"/>
      <c r="O123" s="33">
        <f t="shared" si="29"/>
        <v>0</v>
      </c>
      <c r="P123" s="33"/>
      <c r="Q123" s="33">
        <f t="shared" si="32"/>
        <v>0</v>
      </c>
      <c r="R123" s="33"/>
      <c r="S123" s="33">
        <f t="shared" si="33"/>
        <v>0</v>
      </c>
      <c r="T123" s="33"/>
      <c r="U123" s="33">
        <f t="shared" si="34"/>
        <v>0</v>
      </c>
      <c r="V123" s="33"/>
      <c r="W123" s="33">
        <f t="shared" si="35"/>
        <v>0</v>
      </c>
      <c r="X123" s="33"/>
      <c r="Y123" s="33">
        <f t="shared" si="36"/>
        <v>0</v>
      </c>
      <c r="Z123" s="33"/>
      <c r="AA123" s="33">
        <f t="shared" si="37"/>
        <v>0</v>
      </c>
      <c r="AB123" s="33"/>
      <c r="AC123" s="33">
        <f t="shared" si="38"/>
        <v>0</v>
      </c>
      <c r="AD123" s="33"/>
      <c r="AE123" s="33">
        <f t="shared" si="39"/>
        <v>0</v>
      </c>
      <c r="AF123" s="33"/>
      <c r="AG123" s="33">
        <f t="shared" si="40"/>
        <v>0</v>
      </c>
      <c r="AH123" s="33"/>
      <c r="AI123" s="33">
        <f t="shared" si="41"/>
        <v>0</v>
      </c>
      <c r="AJ123" s="33"/>
      <c r="AK123" s="33">
        <f t="shared" si="42"/>
        <v>0</v>
      </c>
      <c r="AL123" s="33"/>
      <c r="AM123" s="33">
        <f t="shared" si="43"/>
        <v>0</v>
      </c>
      <c r="AN123" s="34">
        <f t="shared" si="44"/>
        <v>0</v>
      </c>
      <c r="AO123" s="34">
        <f t="shared" si="30"/>
        <v>0</v>
      </c>
      <c r="AP123" s="34">
        <f t="shared" si="26"/>
        <v>15</v>
      </c>
      <c r="AQ123" s="163">
        <f t="shared" si="27"/>
        <v>1231.6500000000001</v>
      </c>
      <c r="AR123" s="100"/>
      <c r="AS123" s="35"/>
      <c r="AT123" s="36">
        <f t="shared" si="25"/>
        <v>0</v>
      </c>
      <c r="AU123" s="37" t="str">
        <f t="shared" si="31"/>
        <v>NÃO MEDIDO</v>
      </c>
      <c r="AV123" s="38"/>
      <c r="AW123" s="39"/>
    </row>
    <row r="124" spans="1:49" s="2" customFormat="1" ht="50.25" customHeight="1" x14ac:dyDescent="0.2">
      <c r="A124" s="2" t="s">
        <v>134</v>
      </c>
      <c r="C124" s="78" t="s">
        <v>319</v>
      </c>
      <c r="D124" s="29" t="s">
        <v>320</v>
      </c>
      <c r="E124" s="30" t="s">
        <v>58</v>
      </c>
      <c r="F124" s="66">
        <v>100</v>
      </c>
      <c r="G124" s="67"/>
      <c r="H124" s="68"/>
      <c r="I124" s="66">
        <f t="shared" si="23"/>
        <v>100</v>
      </c>
      <c r="J124" s="31">
        <v>17.02</v>
      </c>
      <c r="K124" s="32">
        <f t="shared" si="24"/>
        <v>1702</v>
      </c>
      <c r="L124" s="33"/>
      <c r="M124" s="33">
        <f t="shared" si="28"/>
        <v>0</v>
      </c>
      <c r="N124" s="33"/>
      <c r="O124" s="33">
        <f t="shared" si="29"/>
        <v>0</v>
      </c>
      <c r="P124" s="33"/>
      <c r="Q124" s="33">
        <f t="shared" si="32"/>
        <v>0</v>
      </c>
      <c r="R124" s="33"/>
      <c r="S124" s="33">
        <f t="shared" si="33"/>
        <v>0</v>
      </c>
      <c r="T124" s="33"/>
      <c r="U124" s="33">
        <f t="shared" si="34"/>
        <v>0</v>
      </c>
      <c r="V124" s="33"/>
      <c r="W124" s="33">
        <f t="shared" si="35"/>
        <v>0</v>
      </c>
      <c r="X124" s="33"/>
      <c r="Y124" s="33">
        <f t="shared" si="36"/>
        <v>0</v>
      </c>
      <c r="Z124" s="33"/>
      <c r="AA124" s="33">
        <f t="shared" si="37"/>
        <v>0</v>
      </c>
      <c r="AB124" s="33"/>
      <c r="AC124" s="33">
        <f t="shared" si="38"/>
        <v>0</v>
      </c>
      <c r="AD124" s="33"/>
      <c r="AE124" s="33">
        <f t="shared" si="39"/>
        <v>0</v>
      </c>
      <c r="AF124" s="33"/>
      <c r="AG124" s="33">
        <f t="shared" si="40"/>
        <v>0</v>
      </c>
      <c r="AH124" s="33"/>
      <c r="AI124" s="33">
        <f t="shared" si="41"/>
        <v>0</v>
      </c>
      <c r="AJ124" s="33"/>
      <c r="AK124" s="33">
        <f t="shared" si="42"/>
        <v>0</v>
      </c>
      <c r="AL124" s="33"/>
      <c r="AM124" s="33">
        <f t="shared" si="43"/>
        <v>0</v>
      </c>
      <c r="AN124" s="34">
        <f t="shared" si="44"/>
        <v>0</v>
      </c>
      <c r="AO124" s="34">
        <f t="shared" si="30"/>
        <v>0</v>
      </c>
      <c r="AP124" s="34">
        <f t="shared" si="26"/>
        <v>100</v>
      </c>
      <c r="AQ124" s="163">
        <f t="shared" si="27"/>
        <v>1702</v>
      </c>
      <c r="AR124" s="100"/>
      <c r="AS124" s="35"/>
      <c r="AT124" s="36">
        <f t="shared" si="25"/>
        <v>0</v>
      </c>
      <c r="AU124" s="37" t="str">
        <f t="shared" si="31"/>
        <v>NÃO MEDIDO</v>
      </c>
      <c r="AV124" s="38"/>
      <c r="AW124" s="39"/>
    </row>
    <row r="125" spans="1:49" s="2" customFormat="1" ht="47.25" customHeight="1" x14ac:dyDescent="0.2">
      <c r="A125" s="2" t="s">
        <v>134</v>
      </c>
      <c r="C125" s="78" t="s">
        <v>321</v>
      </c>
      <c r="D125" s="29" t="s">
        <v>322</v>
      </c>
      <c r="E125" s="30" t="s">
        <v>58</v>
      </c>
      <c r="F125" s="66">
        <v>480</v>
      </c>
      <c r="G125" s="67"/>
      <c r="H125" s="68"/>
      <c r="I125" s="66">
        <f t="shared" si="23"/>
        <v>480</v>
      </c>
      <c r="J125" s="31">
        <v>10.23</v>
      </c>
      <c r="K125" s="32">
        <f t="shared" si="24"/>
        <v>4910.3999999999996</v>
      </c>
      <c r="L125" s="33"/>
      <c r="M125" s="33">
        <f t="shared" si="28"/>
        <v>0</v>
      </c>
      <c r="N125" s="33"/>
      <c r="O125" s="33">
        <f t="shared" si="29"/>
        <v>0</v>
      </c>
      <c r="P125" s="33"/>
      <c r="Q125" s="33">
        <f t="shared" si="32"/>
        <v>0</v>
      </c>
      <c r="R125" s="33"/>
      <c r="S125" s="33">
        <f t="shared" si="33"/>
        <v>0</v>
      </c>
      <c r="T125" s="33"/>
      <c r="U125" s="33">
        <f t="shared" si="34"/>
        <v>0</v>
      </c>
      <c r="V125" s="33"/>
      <c r="W125" s="33">
        <f t="shared" si="35"/>
        <v>0</v>
      </c>
      <c r="X125" s="33"/>
      <c r="Y125" s="33">
        <f t="shared" si="36"/>
        <v>0</v>
      </c>
      <c r="Z125" s="33"/>
      <c r="AA125" s="33">
        <f t="shared" si="37"/>
        <v>0</v>
      </c>
      <c r="AB125" s="33"/>
      <c r="AC125" s="33">
        <f t="shared" si="38"/>
        <v>0</v>
      </c>
      <c r="AD125" s="33"/>
      <c r="AE125" s="33">
        <f t="shared" si="39"/>
        <v>0</v>
      </c>
      <c r="AF125" s="33"/>
      <c r="AG125" s="33">
        <f t="shared" si="40"/>
        <v>0</v>
      </c>
      <c r="AH125" s="33"/>
      <c r="AI125" s="33">
        <f t="shared" si="41"/>
        <v>0</v>
      </c>
      <c r="AJ125" s="33"/>
      <c r="AK125" s="33">
        <f t="shared" si="42"/>
        <v>0</v>
      </c>
      <c r="AL125" s="33"/>
      <c r="AM125" s="33">
        <f t="shared" si="43"/>
        <v>0</v>
      </c>
      <c r="AN125" s="34">
        <f t="shared" si="44"/>
        <v>0</v>
      </c>
      <c r="AO125" s="34">
        <f t="shared" si="30"/>
        <v>0</v>
      </c>
      <c r="AP125" s="34">
        <f t="shared" si="26"/>
        <v>480</v>
      </c>
      <c r="AQ125" s="163">
        <f t="shared" si="27"/>
        <v>4910.3999999999996</v>
      </c>
      <c r="AR125" s="100"/>
      <c r="AS125" s="35"/>
      <c r="AT125" s="36">
        <f t="shared" si="25"/>
        <v>0</v>
      </c>
      <c r="AU125" s="37" t="str">
        <f t="shared" si="31"/>
        <v>NÃO MEDIDO</v>
      </c>
      <c r="AV125" s="38"/>
      <c r="AW125" s="39"/>
    </row>
    <row r="126" spans="1:49" s="2" customFormat="1" ht="48" customHeight="1" x14ac:dyDescent="0.2">
      <c r="A126" s="2" t="s">
        <v>134</v>
      </c>
      <c r="C126" s="78" t="s">
        <v>323</v>
      </c>
      <c r="D126" s="29" t="s">
        <v>324</v>
      </c>
      <c r="E126" s="30" t="s">
        <v>58</v>
      </c>
      <c r="F126" s="66">
        <v>280</v>
      </c>
      <c r="G126" s="67"/>
      <c r="H126" s="68"/>
      <c r="I126" s="66">
        <f t="shared" si="23"/>
        <v>280</v>
      </c>
      <c r="J126" s="31">
        <v>15.96</v>
      </c>
      <c r="K126" s="32">
        <f t="shared" si="24"/>
        <v>4468.8</v>
      </c>
      <c r="L126" s="33"/>
      <c r="M126" s="33">
        <f t="shared" si="28"/>
        <v>0</v>
      </c>
      <c r="N126" s="33"/>
      <c r="O126" s="33">
        <f t="shared" si="29"/>
        <v>0</v>
      </c>
      <c r="P126" s="33"/>
      <c r="Q126" s="33">
        <f t="shared" si="32"/>
        <v>0</v>
      </c>
      <c r="R126" s="33"/>
      <c r="S126" s="33">
        <f t="shared" si="33"/>
        <v>0</v>
      </c>
      <c r="T126" s="33"/>
      <c r="U126" s="33">
        <f t="shared" si="34"/>
        <v>0</v>
      </c>
      <c r="V126" s="33"/>
      <c r="W126" s="33">
        <f t="shared" si="35"/>
        <v>0</v>
      </c>
      <c r="X126" s="33"/>
      <c r="Y126" s="33">
        <f t="shared" si="36"/>
        <v>0</v>
      </c>
      <c r="Z126" s="33"/>
      <c r="AA126" s="33">
        <f t="shared" si="37"/>
        <v>0</v>
      </c>
      <c r="AB126" s="33"/>
      <c r="AC126" s="33">
        <f t="shared" si="38"/>
        <v>0</v>
      </c>
      <c r="AD126" s="33"/>
      <c r="AE126" s="33">
        <f t="shared" si="39"/>
        <v>0</v>
      </c>
      <c r="AF126" s="33"/>
      <c r="AG126" s="33">
        <f t="shared" si="40"/>
        <v>0</v>
      </c>
      <c r="AH126" s="33"/>
      <c r="AI126" s="33">
        <f t="shared" si="41"/>
        <v>0</v>
      </c>
      <c r="AJ126" s="33"/>
      <c r="AK126" s="33">
        <f t="shared" si="42"/>
        <v>0</v>
      </c>
      <c r="AL126" s="33"/>
      <c r="AM126" s="33">
        <f t="shared" si="43"/>
        <v>0</v>
      </c>
      <c r="AN126" s="34">
        <f t="shared" si="44"/>
        <v>0</v>
      </c>
      <c r="AO126" s="34">
        <f t="shared" si="30"/>
        <v>0</v>
      </c>
      <c r="AP126" s="34">
        <f t="shared" si="26"/>
        <v>280</v>
      </c>
      <c r="AQ126" s="163">
        <f t="shared" si="27"/>
        <v>4468.8</v>
      </c>
      <c r="AR126" s="100"/>
      <c r="AS126" s="35"/>
      <c r="AT126" s="36">
        <f t="shared" si="25"/>
        <v>0</v>
      </c>
      <c r="AU126" s="37" t="str">
        <f t="shared" si="31"/>
        <v>NÃO MEDIDO</v>
      </c>
      <c r="AV126" s="38"/>
      <c r="AW126" s="39"/>
    </row>
    <row r="127" spans="1:49" s="2" customFormat="1" ht="38.25" customHeight="1" x14ac:dyDescent="0.2">
      <c r="A127" s="2" t="s">
        <v>134</v>
      </c>
      <c r="C127" s="78" t="s">
        <v>325</v>
      </c>
      <c r="D127" s="29" t="s">
        <v>326</v>
      </c>
      <c r="E127" s="30" t="s">
        <v>57</v>
      </c>
      <c r="F127" s="66">
        <v>1</v>
      </c>
      <c r="G127" s="67"/>
      <c r="H127" s="68"/>
      <c r="I127" s="66">
        <f t="shared" si="23"/>
        <v>1</v>
      </c>
      <c r="J127" s="31">
        <v>25.7</v>
      </c>
      <c r="K127" s="32">
        <f t="shared" si="24"/>
        <v>25.7</v>
      </c>
      <c r="L127" s="33"/>
      <c r="M127" s="33">
        <f t="shared" si="28"/>
        <v>0</v>
      </c>
      <c r="N127" s="33"/>
      <c r="O127" s="33">
        <f t="shared" si="29"/>
        <v>0</v>
      </c>
      <c r="P127" s="33"/>
      <c r="Q127" s="33">
        <f t="shared" si="32"/>
        <v>0</v>
      </c>
      <c r="R127" s="33"/>
      <c r="S127" s="33">
        <f t="shared" si="33"/>
        <v>0</v>
      </c>
      <c r="T127" s="33"/>
      <c r="U127" s="33">
        <f t="shared" si="34"/>
        <v>0</v>
      </c>
      <c r="V127" s="33"/>
      <c r="W127" s="33">
        <f t="shared" si="35"/>
        <v>0</v>
      </c>
      <c r="X127" s="33"/>
      <c r="Y127" s="33">
        <f t="shared" si="36"/>
        <v>0</v>
      </c>
      <c r="Z127" s="33"/>
      <c r="AA127" s="33">
        <f t="shared" si="37"/>
        <v>0</v>
      </c>
      <c r="AB127" s="33"/>
      <c r="AC127" s="33">
        <f t="shared" si="38"/>
        <v>0</v>
      </c>
      <c r="AD127" s="33"/>
      <c r="AE127" s="33">
        <f t="shared" si="39"/>
        <v>0</v>
      </c>
      <c r="AF127" s="33"/>
      <c r="AG127" s="33">
        <f t="shared" si="40"/>
        <v>0</v>
      </c>
      <c r="AH127" s="33"/>
      <c r="AI127" s="33">
        <f t="shared" si="41"/>
        <v>0</v>
      </c>
      <c r="AJ127" s="33"/>
      <c r="AK127" s="33">
        <f t="shared" si="42"/>
        <v>0</v>
      </c>
      <c r="AL127" s="33"/>
      <c r="AM127" s="33">
        <f t="shared" si="43"/>
        <v>0</v>
      </c>
      <c r="AN127" s="34">
        <f t="shared" si="44"/>
        <v>0</v>
      </c>
      <c r="AO127" s="34">
        <f t="shared" si="30"/>
        <v>0</v>
      </c>
      <c r="AP127" s="34">
        <f t="shared" si="26"/>
        <v>1</v>
      </c>
      <c r="AQ127" s="163">
        <f t="shared" si="27"/>
        <v>25.7</v>
      </c>
      <c r="AR127" s="100"/>
      <c r="AS127" s="35"/>
      <c r="AT127" s="36">
        <f t="shared" si="25"/>
        <v>0</v>
      </c>
      <c r="AU127" s="37" t="str">
        <f t="shared" si="31"/>
        <v>NÃO MEDIDO</v>
      </c>
      <c r="AV127" s="38"/>
      <c r="AW127" s="39"/>
    </row>
    <row r="128" spans="1:49" s="2" customFormat="1" ht="132" customHeight="1" x14ac:dyDescent="0.2">
      <c r="A128" s="2" t="s">
        <v>134</v>
      </c>
      <c r="C128" s="78" t="s">
        <v>327</v>
      </c>
      <c r="D128" s="29" t="s">
        <v>328</v>
      </c>
      <c r="E128" s="30" t="s">
        <v>57</v>
      </c>
      <c r="F128" s="66">
        <v>1</v>
      </c>
      <c r="G128" s="67"/>
      <c r="H128" s="68"/>
      <c r="I128" s="66">
        <f t="shared" si="23"/>
        <v>1</v>
      </c>
      <c r="J128" s="31">
        <v>14.83</v>
      </c>
      <c r="K128" s="32">
        <f t="shared" si="24"/>
        <v>14.83</v>
      </c>
      <c r="L128" s="33"/>
      <c r="M128" s="33">
        <f t="shared" si="28"/>
        <v>0</v>
      </c>
      <c r="N128" s="33"/>
      <c r="O128" s="33">
        <f t="shared" si="29"/>
        <v>0</v>
      </c>
      <c r="P128" s="33"/>
      <c r="Q128" s="33">
        <f t="shared" si="32"/>
        <v>0</v>
      </c>
      <c r="R128" s="33"/>
      <c r="S128" s="33">
        <f t="shared" si="33"/>
        <v>0</v>
      </c>
      <c r="T128" s="33"/>
      <c r="U128" s="33">
        <f t="shared" si="34"/>
        <v>0</v>
      </c>
      <c r="V128" s="33"/>
      <c r="W128" s="33">
        <f t="shared" si="35"/>
        <v>0</v>
      </c>
      <c r="X128" s="33"/>
      <c r="Y128" s="33">
        <f t="shared" si="36"/>
        <v>0</v>
      </c>
      <c r="Z128" s="33"/>
      <c r="AA128" s="33">
        <f t="shared" si="37"/>
        <v>0</v>
      </c>
      <c r="AB128" s="33"/>
      <c r="AC128" s="33">
        <f t="shared" si="38"/>
        <v>0</v>
      </c>
      <c r="AD128" s="33"/>
      <c r="AE128" s="33">
        <f t="shared" si="39"/>
        <v>0</v>
      </c>
      <c r="AF128" s="33"/>
      <c r="AG128" s="33">
        <f t="shared" si="40"/>
        <v>0</v>
      </c>
      <c r="AH128" s="33"/>
      <c r="AI128" s="33">
        <f t="shared" si="41"/>
        <v>0</v>
      </c>
      <c r="AJ128" s="33"/>
      <c r="AK128" s="33">
        <f t="shared" si="42"/>
        <v>0</v>
      </c>
      <c r="AL128" s="33"/>
      <c r="AM128" s="33">
        <f t="shared" si="43"/>
        <v>0</v>
      </c>
      <c r="AN128" s="34">
        <f t="shared" si="44"/>
        <v>0</v>
      </c>
      <c r="AO128" s="34">
        <f t="shared" si="30"/>
        <v>0</v>
      </c>
      <c r="AP128" s="34">
        <f t="shared" si="26"/>
        <v>1</v>
      </c>
      <c r="AQ128" s="163">
        <f t="shared" si="27"/>
        <v>14.83</v>
      </c>
      <c r="AR128" s="100"/>
      <c r="AS128" s="35"/>
      <c r="AT128" s="36">
        <f t="shared" si="25"/>
        <v>0</v>
      </c>
      <c r="AU128" s="37" t="str">
        <f t="shared" si="31"/>
        <v>NÃO MEDIDO</v>
      </c>
      <c r="AV128" s="38"/>
      <c r="AW128" s="39"/>
    </row>
    <row r="129" spans="1:49" s="2" customFormat="1" ht="138" customHeight="1" x14ac:dyDescent="0.2">
      <c r="A129" s="2" t="s">
        <v>134</v>
      </c>
      <c r="C129" s="78" t="s">
        <v>329</v>
      </c>
      <c r="D129" s="29" t="s">
        <v>330</v>
      </c>
      <c r="E129" s="30" t="s">
        <v>57</v>
      </c>
      <c r="F129" s="66">
        <v>1</v>
      </c>
      <c r="G129" s="67"/>
      <c r="H129" s="68"/>
      <c r="I129" s="66">
        <f t="shared" si="23"/>
        <v>1</v>
      </c>
      <c r="J129" s="31">
        <v>14.83</v>
      </c>
      <c r="K129" s="32">
        <f t="shared" si="24"/>
        <v>14.83</v>
      </c>
      <c r="L129" s="33"/>
      <c r="M129" s="33">
        <f t="shared" si="28"/>
        <v>0</v>
      </c>
      <c r="N129" s="33"/>
      <c r="O129" s="33">
        <f t="shared" si="29"/>
        <v>0</v>
      </c>
      <c r="P129" s="33"/>
      <c r="Q129" s="33">
        <f t="shared" si="32"/>
        <v>0</v>
      </c>
      <c r="R129" s="33"/>
      <c r="S129" s="33">
        <f t="shared" si="33"/>
        <v>0</v>
      </c>
      <c r="T129" s="33"/>
      <c r="U129" s="33">
        <f t="shared" si="34"/>
        <v>0</v>
      </c>
      <c r="V129" s="33"/>
      <c r="W129" s="33">
        <f t="shared" si="35"/>
        <v>0</v>
      </c>
      <c r="X129" s="33"/>
      <c r="Y129" s="33">
        <f t="shared" si="36"/>
        <v>0</v>
      </c>
      <c r="Z129" s="33"/>
      <c r="AA129" s="33">
        <f t="shared" si="37"/>
        <v>0</v>
      </c>
      <c r="AB129" s="33"/>
      <c r="AC129" s="33">
        <f t="shared" si="38"/>
        <v>0</v>
      </c>
      <c r="AD129" s="33"/>
      <c r="AE129" s="33">
        <f t="shared" si="39"/>
        <v>0</v>
      </c>
      <c r="AF129" s="33"/>
      <c r="AG129" s="33">
        <f t="shared" si="40"/>
        <v>0</v>
      </c>
      <c r="AH129" s="33"/>
      <c r="AI129" s="33">
        <f t="shared" si="41"/>
        <v>0</v>
      </c>
      <c r="AJ129" s="33"/>
      <c r="AK129" s="33">
        <f t="shared" si="42"/>
        <v>0</v>
      </c>
      <c r="AL129" s="33"/>
      <c r="AM129" s="33">
        <f t="shared" si="43"/>
        <v>0</v>
      </c>
      <c r="AN129" s="34">
        <f t="shared" si="44"/>
        <v>0</v>
      </c>
      <c r="AO129" s="34">
        <f t="shared" si="30"/>
        <v>0</v>
      </c>
      <c r="AP129" s="34">
        <f t="shared" si="26"/>
        <v>1</v>
      </c>
      <c r="AQ129" s="163">
        <f t="shared" si="27"/>
        <v>14.83</v>
      </c>
      <c r="AR129" s="100"/>
      <c r="AS129" s="35"/>
      <c r="AT129" s="36">
        <f t="shared" si="25"/>
        <v>0</v>
      </c>
      <c r="AU129" s="37" t="str">
        <f t="shared" si="31"/>
        <v>NÃO MEDIDO</v>
      </c>
      <c r="AV129" s="38"/>
      <c r="AW129" s="39"/>
    </row>
    <row r="130" spans="1:49" s="2" customFormat="1" ht="123.75" customHeight="1" x14ac:dyDescent="0.2">
      <c r="A130" s="2" t="s">
        <v>134</v>
      </c>
      <c r="C130" s="78" t="s">
        <v>331</v>
      </c>
      <c r="D130" s="29" t="s">
        <v>332</v>
      </c>
      <c r="E130" s="30" t="s">
        <v>57</v>
      </c>
      <c r="F130" s="66">
        <v>2</v>
      </c>
      <c r="G130" s="67"/>
      <c r="H130" s="68"/>
      <c r="I130" s="66">
        <f t="shared" si="23"/>
        <v>2</v>
      </c>
      <c r="J130" s="31">
        <v>14.83</v>
      </c>
      <c r="K130" s="32">
        <f t="shared" si="24"/>
        <v>29.66</v>
      </c>
      <c r="L130" s="33"/>
      <c r="M130" s="33">
        <f t="shared" si="28"/>
        <v>0</v>
      </c>
      <c r="N130" s="33"/>
      <c r="O130" s="33">
        <f t="shared" si="29"/>
        <v>0</v>
      </c>
      <c r="P130" s="33"/>
      <c r="Q130" s="33">
        <f t="shared" si="32"/>
        <v>0</v>
      </c>
      <c r="R130" s="33"/>
      <c r="S130" s="33">
        <f t="shared" si="33"/>
        <v>0</v>
      </c>
      <c r="T130" s="33"/>
      <c r="U130" s="33">
        <f t="shared" si="34"/>
        <v>0</v>
      </c>
      <c r="V130" s="33"/>
      <c r="W130" s="33">
        <f t="shared" si="35"/>
        <v>0</v>
      </c>
      <c r="X130" s="33"/>
      <c r="Y130" s="33">
        <f t="shared" si="36"/>
        <v>0</v>
      </c>
      <c r="Z130" s="33"/>
      <c r="AA130" s="33">
        <f t="shared" si="37"/>
        <v>0</v>
      </c>
      <c r="AB130" s="33"/>
      <c r="AC130" s="33">
        <f t="shared" si="38"/>
        <v>0</v>
      </c>
      <c r="AD130" s="33"/>
      <c r="AE130" s="33">
        <f t="shared" si="39"/>
        <v>0</v>
      </c>
      <c r="AF130" s="33"/>
      <c r="AG130" s="33">
        <f t="shared" si="40"/>
        <v>0</v>
      </c>
      <c r="AH130" s="33"/>
      <c r="AI130" s="33">
        <f t="shared" si="41"/>
        <v>0</v>
      </c>
      <c r="AJ130" s="33"/>
      <c r="AK130" s="33">
        <f t="shared" si="42"/>
        <v>0</v>
      </c>
      <c r="AL130" s="33"/>
      <c r="AM130" s="33">
        <f t="shared" si="43"/>
        <v>0</v>
      </c>
      <c r="AN130" s="34">
        <f t="shared" si="44"/>
        <v>0</v>
      </c>
      <c r="AO130" s="34">
        <f t="shared" si="30"/>
        <v>0</v>
      </c>
      <c r="AP130" s="34">
        <f t="shared" si="26"/>
        <v>2</v>
      </c>
      <c r="AQ130" s="163">
        <f t="shared" si="27"/>
        <v>29.66</v>
      </c>
      <c r="AR130" s="100"/>
      <c r="AS130" s="35"/>
      <c r="AT130" s="36">
        <f t="shared" si="25"/>
        <v>0</v>
      </c>
      <c r="AU130" s="37" t="str">
        <f t="shared" si="31"/>
        <v>NÃO MEDIDO</v>
      </c>
      <c r="AV130" s="38"/>
      <c r="AW130" s="39"/>
    </row>
    <row r="131" spans="1:49" s="2" customFormat="1" ht="138" customHeight="1" x14ac:dyDescent="0.2">
      <c r="A131" s="2" t="s">
        <v>134</v>
      </c>
      <c r="C131" s="78" t="s">
        <v>333</v>
      </c>
      <c r="D131" s="29" t="s">
        <v>334</v>
      </c>
      <c r="E131" s="30" t="s">
        <v>57</v>
      </c>
      <c r="F131" s="66">
        <v>1</v>
      </c>
      <c r="G131" s="67"/>
      <c r="H131" s="68"/>
      <c r="I131" s="66">
        <f t="shared" si="23"/>
        <v>1</v>
      </c>
      <c r="J131" s="31">
        <v>4.6500000000000004</v>
      </c>
      <c r="K131" s="32">
        <f t="shared" si="24"/>
        <v>4.6500000000000004</v>
      </c>
      <c r="L131" s="33"/>
      <c r="M131" s="33">
        <f t="shared" si="28"/>
        <v>0</v>
      </c>
      <c r="N131" s="33"/>
      <c r="O131" s="33">
        <f t="shared" si="29"/>
        <v>0</v>
      </c>
      <c r="P131" s="33"/>
      <c r="Q131" s="33">
        <f t="shared" si="32"/>
        <v>0</v>
      </c>
      <c r="R131" s="33"/>
      <c r="S131" s="33">
        <f t="shared" si="33"/>
        <v>0</v>
      </c>
      <c r="T131" s="33"/>
      <c r="U131" s="33">
        <f t="shared" si="34"/>
        <v>0</v>
      </c>
      <c r="V131" s="33"/>
      <c r="W131" s="33">
        <f t="shared" si="35"/>
        <v>0</v>
      </c>
      <c r="X131" s="33"/>
      <c r="Y131" s="33">
        <f t="shared" si="36"/>
        <v>0</v>
      </c>
      <c r="Z131" s="33"/>
      <c r="AA131" s="33">
        <f t="shared" si="37"/>
        <v>0</v>
      </c>
      <c r="AB131" s="33"/>
      <c r="AC131" s="33">
        <f t="shared" si="38"/>
        <v>0</v>
      </c>
      <c r="AD131" s="33"/>
      <c r="AE131" s="33">
        <f t="shared" si="39"/>
        <v>0</v>
      </c>
      <c r="AF131" s="33"/>
      <c r="AG131" s="33">
        <f t="shared" si="40"/>
        <v>0</v>
      </c>
      <c r="AH131" s="33"/>
      <c r="AI131" s="33">
        <f t="shared" si="41"/>
        <v>0</v>
      </c>
      <c r="AJ131" s="33"/>
      <c r="AK131" s="33">
        <f t="shared" si="42"/>
        <v>0</v>
      </c>
      <c r="AL131" s="33"/>
      <c r="AM131" s="33">
        <f t="shared" si="43"/>
        <v>0</v>
      </c>
      <c r="AN131" s="34">
        <f t="shared" si="44"/>
        <v>0</v>
      </c>
      <c r="AO131" s="34">
        <f t="shared" si="30"/>
        <v>0</v>
      </c>
      <c r="AP131" s="34">
        <f t="shared" si="26"/>
        <v>1</v>
      </c>
      <c r="AQ131" s="163">
        <f t="shared" si="27"/>
        <v>4.6500000000000004</v>
      </c>
      <c r="AR131" s="100"/>
      <c r="AS131" s="35"/>
      <c r="AT131" s="36">
        <f t="shared" si="25"/>
        <v>0</v>
      </c>
      <c r="AU131" s="37" t="str">
        <f t="shared" si="31"/>
        <v>NÃO MEDIDO</v>
      </c>
      <c r="AV131" s="38"/>
      <c r="AW131" s="39"/>
    </row>
    <row r="132" spans="1:49" s="2" customFormat="1" ht="114" customHeight="1" x14ac:dyDescent="0.2">
      <c r="A132" s="2" t="s">
        <v>134</v>
      </c>
      <c r="C132" s="78" t="s">
        <v>335</v>
      </c>
      <c r="D132" s="29" t="s">
        <v>336</v>
      </c>
      <c r="E132" s="30" t="s">
        <v>57</v>
      </c>
      <c r="F132" s="66">
        <v>2</v>
      </c>
      <c r="G132" s="67"/>
      <c r="H132" s="68"/>
      <c r="I132" s="66">
        <f t="shared" si="23"/>
        <v>2</v>
      </c>
      <c r="J132" s="31">
        <v>4.6500000000000004</v>
      </c>
      <c r="K132" s="32">
        <f t="shared" si="24"/>
        <v>9.3000000000000007</v>
      </c>
      <c r="L132" s="33"/>
      <c r="M132" s="33">
        <f t="shared" si="28"/>
        <v>0</v>
      </c>
      <c r="N132" s="33"/>
      <c r="O132" s="33">
        <f t="shared" si="29"/>
        <v>0</v>
      </c>
      <c r="P132" s="33"/>
      <c r="Q132" s="33">
        <f t="shared" si="32"/>
        <v>0</v>
      </c>
      <c r="R132" s="33"/>
      <c r="S132" s="33">
        <f t="shared" si="33"/>
        <v>0</v>
      </c>
      <c r="T132" s="33"/>
      <c r="U132" s="33">
        <f t="shared" si="34"/>
        <v>0</v>
      </c>
      <c r="V132" s="33"/>
      <c r="W132" s="33">
        <f t="shared" si="35"/>
        <v>0</v>
      </c>
      <c r="X132" s="33"/>
      <c r="Y132" s="33">
        <f t="shared" si="36"/>
        <v>0</v>
      </c>
      <c r="Z132" s="33"/>
      <c r="AA132" s="33">
        <f t="shared" si="37"/>
        <v>0</v>
      </c>
      <c r="AB132" s="33"/>
      <c r="AC132" s="33">
        <f t="shared" si="38"/>
        <v>0</v>
      </c>
      <c r="AD132" s="33"/>
      <c r="AE132" s="33">
        <f t="shared" si="39"/>
        <v>0</v>
      </c>
      <c r="AF132" s="33"/>
      <c r="AG132" s="33">
        <f t="shared" si="40"/>
        <v>0</v>
      </c>
      <c r="AH132" s="33"/>
      <c r="AI132" s="33">
        <f t="shared" si="41"/>
        <v>0</v>
      </c>
      <c r="AJ132" s="33"/>
      <c r="AK132" s="33">
        <f t="shared" si="42"/>
        <v>0</v>
      </c>
      <c r="AL132" s="33"/>
      <c r="AM132" s="33">
        <f t="shared" si="43"/>
        <v>0</v>
      </c>
      <c r="AN132" s="34">
        <f t="shared" si="44"/>
        <v>0</v>
      </c>
      <c r="AO132" s="34">
        <f t="shared" si="30"/>
        <v>0</v>
      </c>
      <c r="AP132" s="34">
        <f t="shared" si="26"/>
        <v>2</v>
      </c>
      <c r="AQ132" s="163">
        <f t="shared" si="27"/>
        <v>9.3000000000000007</v>
      </c>
      <c r="AR132" s="100"/>
      <c r="AS132" s="35"/>
      <c r="AT132" s="36">
        <f t="shared" si="25"/>
        <v>0</v>
      </c>
      <c r="AU132" s="37" t="str">
        <f t="shared" si="31"/>
        <v>NÃO MEDIDO</v>
      </c>
      <c r="AV132" s="38"/>
      <c r="AW132" s="39"/>
    </row>
    <row r="133" spans="1:49" s="2" customFormat="1" ht="111" customHeight="1" x14ac:dyDescent="0.2">
      <c r="A133" s="2" t="s">
        <v>134</v>
      </c>
      <c r="C133" s="78" t="s">
        <v>337</v>
      </c>
      <c r="D133" s="29" t="s">
        <v>338</v>
      </c>
      <c r="E133" s="30" t="s">
        <v>57</v>
      </c>
      <c r="F133" s="66">
        <v>1</v>
      </c>
      <c r="G133" s="67"/>
      <c r="H133" s="68"/>
      <c r="I133" s="66">
        <f t="shared" si="23"/>
        <v>1</v>
      </c>
      <c r="J133" s="31">
        <v>14.83</v>
      </c>
      <c r="K133" s="32">
        <f t="shared" si="24"/>
        <v>14.83</v>
      </c>
      <c r="L133" s="33"/>
      <c r="M133" s="33">
        <f t="shared" si="28"/>
        <v>0</v>
      </c>
      <c r="N133" s="33"/>
      <c r="O133" s="33">
        <f t="shared" si="29"/>
        <v>0</v>
      </c>
      <c r="P133" s="33"/>
      <c r="Q133" s="33">
        <f t="shared" si="32"/>
        <v>0</v>
      </c>
      <c r="R133" s="33"/>
      <c r="S133" s="33">
        <f t="shared" si="33"/>
        <v>0</v>
      </c>
      <c r="T133" s="33"/>
      <c r="U133" s="33">
        <f t="shared" si="34"/>
        <v>0</v>
      </c>
      <c r="V133" s="33"/>
      <c r="W133" s="33">
        <f t="shared" si="35"/>
        <v>0</v>
      </c>
      <c r="X133" s="33"/>
      <c r="Y133" s="33">
        <f t="shared" si="36"/>
        <v>0</v>
      </c>
      <c r="Z133" s="33"/>
      <c r="AA133" s="33">
        <f t="shared" si="37"/>
        <v>0</v>
      </c>
      <c r="AB133" s="33"/>
      <c r="AC133" s="33">
        <f t="shared" si="38"/>
        <v>0</v>
      </c>
      <c r="AD133" s="33"/>
      <c r="AE133" s="33">
        <f t="shared" si="39"/>
        <v>0</v>
      </c>
      <c r="AF133" s="33"/>
      <c r="AG133" s="33">
        <f t="shared" si="40"/>
        <v>0</v>
      </c>
      <c r="AH133" s="33"/>
      <c r="AI133" s="33">
        <f t="shared" si="41"/>
        <v>0</v>
      </c>
      <c r="AJ133" s="33"/>
      <c r="AK133" s="33">
        <f t="shared" si="42"/>
        <v>0</v>
      </c>
      <c r="AL133" s="33"/>
      <c r="AM133" s="33">
        <f t="shared" si="43"/>
        <v>0</v>
      </c>
      <c r="AN133" s="34">
        <f t="shared" si="44"/>
        <v>0</v>
      </c>
      <c r="AO133" s="34">
        <f t="shared" si="30"/>
        <v>0</v>
      </c>
      <c r="AP133" s="34">
        <f t="shared" si="26"/>
        <v>1</v>
      </c>
      <c r="AQ133" s="163">
        <f t="shared" si="27"/>
        <v>14.83</v>
      </c>
      <c r="AR133" s="100"/>
      <c r="AS133" s="35"/>
      <c r="AT133" s="36">
        <f t="shared" si="25"/>
        <v>0</v>
      </c>
      <c r="AU133" s="37" t="str">
        <f t="shared" si="31"/>
        <v>NÃO MEDIDO</v>
      </c>
      <c r="AV133" s="38"/>
      <c r="AW133" s="39"/>
    </row>
    <row r="134" spans="1:49" s="2" customFormat="1" ht="120" customHeight="1" x14ac:dyDescent="0.2">
      <c r="A134" s="2" t="s">
        <v>134</v>
      </c>
      <c r="C134" s="78" t="s">
        <v>339</v>
      </c>
      <c r="D134" s="29" t="s">
        <v>340</v>
      </c>
      <c r="E134" s="30" t="s">
        <v>57</v>
      </c>
      <c r="F134" s="66">
        <v>1</v>
      </c>
      <c r="G134" s="67"/>
      <c r="H134" s="68"/>
      <c r="I134" s="66">
        <f t="shared" si="23"/>
        <v>1</v>
      </c>
      <c r="J134" s="31">
        <v>4.6500000000000004</v>
      </c>
      <c r="K134" s="32">
        <f t="shared" si="24"/>
        <v>4.6500000000000004</v>
      </c>
      <c r="L134" s="33"/>
      <c r="M134" s="33">
        <f t="shared" si="28"/>
        <v>0</v>
      </c>
      <c r="N134" s="33"/>
      <c r="O134" s="33">
        <f t="shared" si="29"/>
        <v>0</v>
      </c>
      <c r="P134" s="33"/>
      <c r="Q134" s="33">
        <f t="shared" si="32"/>
        <v>0</v>
      </c>
      <c r="R134" s="33"/>
      <c r="S134" s="33">
        <f t="shared" si="33"/>
        <v>0</v>
      </c>
      <c r="T134" s="33"/>
      <c r="U134" s="33">
        <f t="shared" si="34"/>
        <v>0</v>
      </c>
      <c r="V134" s="33"/>
      <c r="W134" s="33">
        <f t="shared" si="35"/>
        <v>0</v>
      </c>
      <c r="X134" s="33"/>
      <c r="Y134" s="33">
        <f t="shared" si="36"/>
        <v>0</v>
      </c>
      <c r="Z134" s="33"/>
      <c r="AA134" s="33">
        <f t="shared" si="37"/>
        <v>0</v>
      </c>
      <c r="AB134" s="33"/>
      <c r="AC134" s="33">
        <f t="shared" si="38"/>
        <v>0</v>
      </c>
      <c r="AD134" s="33"/>
      <c r="AE134" s="33">
        <f t="shared" si="39"/>
        <v>0</v>
      </c>
      <c r="AF134" s="33"/>
      <c r="AG134" s="33">
        <f t="shared" si="40"/>
        <v>0</v>
      </c>
      <c r="AH134" s="33"/>
      <c r="AI134" s="33">
        <f t="shared" si="41"/>
        <v>0</v>
      </c>
      <c r="AJ134" s="33"/>
      <c r="AK134" s="33">
        <f t="shared" si="42"/>
        <v>0</v>
      </c>
      <c r="AL134" s="33"/>
      <c r="AM134" s="33">
        <f t="shared" si="43"/>
        <v>0</v>
      </c>
      <c r="AN134" s="34">
        <f t="shared" si="44"/>
        <v>0</v>
      </c>
      <c r="AO134" s="34">
        <f t="shared" si="30"/>
        <v>0</v>
      </c>
      <c r="AP134" s="34">
        <f t="shared" si="26"/>
        <v>1</v>
      </c>
      <c r="AQ134" s="163">
        <f t="shared" si="27"/>
        <v>4.6500000000000004</v>
      </c>
      <c r="AR134" s="100"/>
      <c r="AS134" s="35"/>
      <c r="AT134" s="36">
        <f t="shared" si="25"/>
        <v>0</v>
      </c>
      <c r="AU134" s="37" t="str">
        <f t="shared" si="31"/>
        <v>NÃO MEDIDO</v>
      </c>
      <c r="AV134" s="38"/>
      <c r="AW134" s="39"/>
    </row>
    <row r="135" spans="1:49" s="2" customFormat="1" ht="108" customHeight="1" x14ac:dyDescent="0.2">
      <c r="A135" s="2" t="s">
        <v>134</v>
      </c>
      <c r="C135" s="78" t="s">
        <v>341</v>
      </c>
      <c r="D135" s="29" t="s">
        <v>342</v>
      </c>
      <c r="E135" s="30" t="s">
        <v>57</v>
      </c>
      <c r="F135" s="66">
        <v>1</v>
      </c>
      <c r="G135" s="67"/>
      <c r="H135" s="68"/>
      <c r="I135" s="66">
        <f t="shared" si="23"/>
        <v>1</v>
      </c>
      <c r="J135" s="31">
        <v>4.6500000000000004</v>
      </c>
      <c r="K135" s="32">
        <f t="shared" si="24"/>
        <v>4.6500000000000004</v>
      </c>
      <c r="L135" s="33"/>
      <c r="M135" s="33">
        <f t="shared" si="28"/>
        <v>0</v>
      </c>
      <c r="N135" s="33"/>
      <c r="O135" s="33">
        <f t="shared" si="29"/>
        <v>0</v>
      </c>
      <c r="P135" s="33"/>
      <c r="Q135" s="33">
        <f t="shared" si="32"/>
        <v>0</v>
      </c>
      <c r="R135" s="33"/>
      <c r="S135" s="33">
        <f t="shared" si="33"/>
        <v>0</v>
      </c>
      <c r="T135" s="33"/>
      <c r="U135" s="33">
        <f t="shared" si="34"/>
        <v>0</v>
      </c>
      <c r="V135" s="33"/>
      <c r="W135" s="33">
        <f t="shared" si="35"/>
        <v>0</v>
      </c>
      <c r="X135" s="33"/>
      <c r="Y135" s="33">
        <f t="shared" si="36"/>
        <v>0</v>
      </c>
      <c r="Z135" s="33"/>
      <c r="AA135" s="33">
        <f t="shared" si="37"/>
        <v>0</v>
      </c>
      <c r="AB135" s="33"/>
      <c r="AC135" s="33">
        <f t="shared" si="38"/>
        <v>0</v>
      </c>
      <c r="AD135" s="33"/>
      <c r="AE135" s="33">
        <f t="shared" si="39"/>
        <v>0</v>
      </c>
      <c r="AF135" s="33"/>
      <c r="AG135" s="33">
        <f t="shared" si="40"/>
        <v>0</v>
      </c>
      <c r="AH135" s="33"/>
      <c r="AI135" s="33">
        <f t="shared" si="41"/>
        <v>0</v>
      </c>
      <c r="AJ135" s="33"/>
      <c r="AK135" s="33">
        <f t="shared" si="42"/>
        <v>0</v>
      </c>
      <c r="AL135" s="33"/>
      <c r="AM135" s="33">
        <f t="shared" si="43"/>
        <v>0</v>
      </c>
      <c r="AN135" s="34">
        <f t="shared" si="44"/>
        <v>0</v>
      </c>
      <c r="AO135" s="34">
        <f t="shared" si="30"/>
        <v>0</v>
      </c>
      <c r="AP135" s="34">
        <f t="shared" si="26"/>
        <v>1</v>
      </c>
      <c r="AQ135" s="163">
        <f t="shared" si="27"/>
        <v>4.6500000000000004</v>
      </c>
      <c r="AR135" s="100"/>
      <c r="AS135" s="35"/>
      <c r="AT135" s="36">
        <f t="shared" si="25"/>
        <v>0</v>
      </c>
      <c r="AU135" s="37" t="str">
        <f t="shared" si="31"/>
        <v>NÃO MEDIDO</v>
      </c>
      <c r="AV135" s="38"/>
      <c r="AW135" s="39"/>
    </row>
    <row r="136" spans="1:49" s="2" customFormat="1" ht="104.25" customHeight="1" x14ac:dyDescent="0.2">
      <c r="A136" s="2" t="s">
        <v>134</v>
      </c>
      <c r="C136" s="78" t="s">
        <v>343</v>
      </c>
      <c r="D136" s="29" t="s">
        <v>344</v>
      </c>
      <c r="E136" s="30" t="s">
        <v>57</v>
      </c>
      <c r="F136" s="66">
        <v>1</v>
      </c>
      <c r="G136" s="67"/>
      <c r="H136" s="68"/>
      <c r="I136" s="66">
        <f t="shared" si="23"/>
        <v>1</v>
      </c>
      <c r="J136" s="31">
        <v>4.6500000000000004</v>
      </c>
      <c r="K136" s="32">
        <f t="shared" si="24"/>
        <v>4.6500000000000004</v>
      </c>
      <c r="L136" s="33"/>
      <c r="M136" s="33">
        <f t="shared" si="28"/>
        <v>0</v>
      </c>
      <c r="N136" s="33"/>
      <c r="O136" s="33">
        <f t="shared" si="29"/>
        <v>0</v>
      </c>
      <c r="P136" s="33"/>
      <c r="Q136" s="33">
        <f t="shared" si="32"/>
        <v>0</v>
      </c>
      <c r="R136" s="33"/>
      <c r="S136" s="33">
        <f t="shared" si="33"/>
        <v>0</v>
      </c>
      <c r="T136" s="33"/>
      <c r="U136" s="33">
        <f t="shared" si="34"/>
        <v>0</v>
      </c>
      <c r="V136" s="33"/>
      <c r="W136" s="33">
        <f t="shared" si="35"/>
        <v>0</v>
      </c>
      <c r="X136" s="33"/>
      <c r="Y136" s="33">
        <f t="shared" si="36"/>
        <v>0</v>
      </c>
      <c r="Z136" s="33"/>
      <c r="AA136" s="33">
        <f t="shared" si="37"/>
        <v>0</v>
      </c>
      <c r="AB136" s="33"/>
      <c r="AC136" s="33">
        <f t="shared" si="38"/>
        <v>0</v>
      </c>
      <c r="AD136" s="33"/>
      <c r="AE136" s="33">
        <f t="shared" si="39"/>
        <v>0</v>
      </c>
      <c r="AF136" s="33"/>
      <c r="AG136" s="33">
        <f t="shared" si="40"/>
        <v>0</v>
      </c>
      <c r="AH136" s="33"/>
      <c r="AI136" s="33">
        <f t="shared" si="41"/>
        <v>0</v>
      </c>
      <c r="AJ136" s="33"/>
      <c r="AK136" s="33">
        <f t="shared" si="42"/>
        <v>0</v>
      </c>
      <c r="AL136" s="33"/>
      <c r="AM136" s="33">
        <f t="shared" si="43"/>
        <v>0</v>
      </c>
      <c r="AN136" s="34">
        <f t="shared" si="44"/>
        <v>0</v>
      </c>
      <c r="AO136" s="34">
        <f t="shared" si="30"/>
        <v>0</v>
      </c>
      <c r="AP136" s="34">
        <f t="shared" si="26"/>
        <v>1</v>
      </c>
      <c r="AQ136" s="163">
        <f t="shared" si="27"/>
        <v>4.6500000000000004</v>
      </c>
      <c r="AR136" s="100"/>
      <c r="AS136" s="35"/>
      <c r="AT136" s="36">
        <f t="shared" si="25"/>
        <v>0</v>
      </c>
      <c r="AU136" s="37" t="str">
        <f t="shared" si="31"/>
        <v>NÃO MEDIDO</v>
      </c>
      <c r="AV136" s="38"/>
      <c r="AW136" s="39"/>
    </row>
    <row r="137" spans="1:49" s="2" customFormat="1" ht="84.75" customHeight="1" x14ac:dyDescent="0.2">
      <c r="A137" s="2" t="s">
        <v>134</v>
      </c>
      <c r="C137" s="78" t="s">
        <v>345</v>
      </c>
      <c r="D137" s="29" t="s">
        <v>346</v>
      </c>
      <c r="E137" s="30" t="s">
        <v>57</v>
      </c>
      <c r="F137" s="66">
        <v>100</v>
      </c>
      <c r="G137" s="67"/>
      <c r="H137" s="68"/>
      <c r="I137" s="66">
        <f t="shared" si="23"/>
        <v>100</v>
      </c>
      <c r="J137" s="31">
        <v>10.37</v>
      </c>
      <c r="K137" s="32">
        <f t="shared" si="24"/>
        <v>1037</v>
      </c>
      <c r="L137" s="33"/>
      <c r="M137" s="33">
        <f t="shared" si="28"/>
        <v>0</v>
      </c>
      <c r="N137" s="33"/>
      <c r="O137" s="33">
        <f t="shared" si="29"/>
        <v>0</v>
      </c>
      <c r="P137" s="33"/>
      <c r="Q137" s="33">
        <f t="shared" si="32"/>
        <v>0</v>
      </c>
      <c r="R137" s="33"/>
      <c r="S137" s="33">
        <f t="shared" si="33"/>
        <v>0</v>
      </c>
      <c r="T137" s="33"/>
      <c r="U137" s="33">
        <f t="shared" si="34"/>
        <v>0</v>
      </c>
      <c r="V137" s="33"/>
      <c r="W137" s="33">
        <f t="shared" si="35"/>
        <v>0</v>
      </c>
      <c r="X137" s="33"/>
      <c r="Y137" s="33">
        <f t="shared" si="36"/>
        <v>0</v>
      </c>
      <c r="Z137" s="33"/>
      <c r="AA137" s="33">
        <f t="shared" si="37"/>
        <v>0</v>
      </c>
      <c r="AB137" s="33"/>
      <c r="AC137" s="33">
        <f t="shared" si="38"/>
        <v>0</v>
      </c>
      <c r="AD137" s="33"/>
      <c r="AE137" s="33">
        <f t="shared" si="39"/>
        <v>0</v>
      </c>
      <c r="AF137" s="33"/>
      <c r="AG137" s="33">
        <f t="shared" si="40"/>
        <v>0</v>
      </c>
      <c r="AH137" s="33"/>
      <c r="AI137" s="33">
        <f t="shared" si="41"/>
        <v>0</v>
      </c>
      <c r="AJ137" s="33"/>
      <c r="AK137" s="33">
        <f t="shared" si="42"/>
        <v>0</v>
      </c>
      <c r="AL137" s="33"/>
      <c r="AM137" s="33">
        <f t="shared" si="43"/>
        <v>0</v>
      </c>
      <c r="AN137" s="34">
        <f t="shared" si="44"/>
        <v>0</v>
      </c>
      <c r="AO137" s="34">
        <f t="shared" si="30"/>
        <v>0</v>
      </c>
      <c r="AP137" s="34">
        <f t="shared" si="26"/>
        <v>100</v>
      </c>
      <c r="AQ137" s="163">
        <f t="shared" si="27"/>
        <v>1037</v>
      </c>
      <c r="AR137" s="100"/>
      <c r="AS137" s="35"/>
      <c r="AT137" s="36">
        <f t="shared" si="25"/>
        <v>0</v>
      </c>
      <c r="AU137" s="37" t="str">
        <f t="shared" si="31"/>
        <v>NÃO MEDIDO</v>
      </c>
      <c r="AV137" s="38"/>
      <c r="AW137" s="39"/>
    </row>
    <row r="138" spans="1:49" s="2" customFormat="1" ht="121.5" customHeight="1" x14ac:dyDescent="0.2">
      <c r="A138" s="2" t="s">
        <v>134</v>
      </c>
      <c r="C138" s="78" t="s">
        <v>185</v>
      </c>
      <c r="D138" s="29" t="s">
        <v>347</v>
      </c>
      <c r="E138" s="30" t="s">
        <v>57</v>
      </c>
      <c r="F138" s="66">
        <v>1</v>
      </c>
      <c r="G138" s="67"/>
      <c r="H138" s="68"/>
      <c r="I138" s="66">
        <f t="shared" si="23"/>
        <v>1</v>
      </c>
      <c r="J138" s="31">
        <v>116.33</v>
      </c>
      <c r="K138" s="32">
        <f t="shared" si="24"/>
        <v>116.33</v>
      </c>
      <c r="L138" s="33"/>
      <c r="M138" s="33">
        <f t="shared" si="28"/>
        <v>0</v>
      </c>
      <c r="N138" s="33"/>
      <c r="O138" s="33">
        <f t="shared" si="29"/>
        <v>0</v>
      </c>
      <c r="P138" s="33"/>
      <c r="Q138" s="33">
        <f t="shared" si="32"/>
        <v>0</v>
      </c>
      <c r="R138" s="33"/>
      <c r="S138" s="33">
        <f t="shared" si="33"/>
        <v>0</v>
      </c>
      <c r="T138" s="33"/>
      <c r="U138" s="33">
        <f t="shared" si="34"/>
        <v>0</v>
      </c>
      <c r="V138" s="33"/>
      <c r="W138" s="33">
        <f t="shared" si="35"/>
        <v>0</v>
      </c>
      <c r="X138" s="33"/>
      <c r="Y138" s="33">
        <f t="shared" si="36"/>
        <v>0</v>
      </c>
      <c r="Z138" s="33"/>
      <c r="AA138" s="33">
        <f t="shared" si="37"/>
        <v>0</v>
      </c>
      <c r="AB138" s="33"/>
      <c r="AC138" s="33">
        <f t="shared" si="38"/>
        <v>0</v>
      </c>
      <c r="AD138" s="33"/>
      <c r="AE138" s="33">
        <f t="shared" si="39"/>
        <v>0</v>
      </c>
      <c r="AF138" s="33"/>
      <c r="AG138" s="33">
        <f t="shared" si="40"/>
        <v>0</v>
      </c>
      <c r="AH138" s="33"/>
      <c r="AI138" s="33">
        <f t="shared" si="41"/>
        <v>0</v>
      </c>
      <c r="AJ138" s="33"/>
      <c r="AK138" s="33">
        <f t="shared" si="42"/>
        <v>0</v>
      </c>
      <c r="AL138" s="33"/>
      <c r="AM138" s="33">
        <f t="shared" si="43"/>
        <v>0</v>
      </c>
      <c r="AN138" s="34">
        <f t="shared" si="44"/>
        <v>0</v>
      </c>
      <c r="AO138" s="34">
        <f t="shared" si="30"/>
        <v>0</v>
      </c>
      <c r="AP138" s="34">
        <f t="shared" si="26"/>
        <v>1</v>
      </c>
      <c r="AQ138" s="163">
        <f t="shared" si="27"/>
        <v>116.33</v>
      </c>
      <c r="AR138" s="100"/>
      <c r="AS138" s="35"/>
      <c r="AT138" s="36">
        <f t="shared" si="25"/>
        <v>0</v>
      </c>
      <c r="AU138" s="37" t="str">
        <f t="shared" si="31"/>
        <v>NÃO MEDIDO</v>
      </c>
      <c r="AV138" s="38"/>
      <c r="AW138" s="39"/>
    </row>
    <row r="139" spans="1:49" s="2" customFormat="1" ht="60" customHeight="1" x14ac:dyDescent="0.2">
      <c r="A139" s="2" t="s">
        <v>134</v>
      </c>
      <c r="C139" s="78" t="s">
        <v>348</v>
      </c>
      <c r="D139" s="29" t="s">
        <v>349</v>
      </c>
      <c r="E139" s="30" t="s">
        <v>57</v>
      </c>
      <c r="F139" s="66">
        <v>1</v>
      </c>
      <c r="G139" s="67"/>
      <c r="H139" s="68"/>
      <c r="I139" s="66">
        <f t="shared" si="23"/>
        <v>1</v>
      </c>
      <c r="J139" s="31">
        <v>138.72999999999999</v>
      </c>
      <c r="K139" s="32">
        <f t="shared" si="24"/>
        <v>138.72999999999999</v>
      </c>
      <c r="L139" s="33"/>
      <c r="M139" s="33">
        <f t="shared" si="28"/>
        <v>0</v>
      </c>
      <c r="N139" s="33"/>
      <c r="O139" s="33">
        <f t="shared" si="29"/>
        <v>0</v>
      </c>
      <c r="P139" s="33"/>
      <c r="Q139" s="33">
        <f t="shared" si="32"/>
        <v>0</v>
      </c>
      <c r="R139" s="33"/>
      <c r="S139" s="33">
        <f t="shared" si="33"/>
        <v>0</v>
      </c>
      <c r="T139" s="33"/>
      <c r="U139" s="33">
        <f t="shared" si="34"/>
        <v>0</v>
      </c>
      <c r="V139" s="33"/>
      <c r="W139" s="33">
        <f t="shared" si="35"/>
        <v>0</v>
      </c>
      <c r="X139" s="33"/>
      <c r="Y139" s="33">
        <f t="shared" si="36"/>
        <v>0</v>
      </c>
      <c r="Z139" s="33"/>
      <c r="AA139" s="33">
        <f t="shared" si="37"/>
        <v>0</v>
      </c>
      <c r="AB139" s="33"/>
      <c r="AC139" s="33">
        <f t="shared" si="38"/>
        <v>0</v>
      </c>
      <c r="AD139" s="33"/>
      <c r="AE139" s="33">
        <f t="shared" si="39"/>
        <v>0</v>
      </c>
      <c r="AF139" s="33"/>
      <c r="AG139" s="33">
        <f t="shared" si="40"/>
        <v>0</v>
      </c>
      <c r="AH139" s="33"/>
      <c r="AI139" s="33">
        <f t="shared" si="41"/>
        <v>0</v>
      </c>
      <c r="AJ139" s="33"/>
      <c r="AK139" s="33">
        <f t="shared" si="42"/>
        <v>0</v>
      </c>
      <c r="AL139" s="33"/>
      <c r="AM139" s="33">
        <f t="shared" si="43"/>
        <v>0</v>
      </c>
      <c r="AN139" s="34">
        <f t="shared" si="44"/>
        <v>0</v>
      </c>
      <c r="AO139" s="34">
        <f t="shared" si="30"/>
        <v>0</v>
      </c>
      <c r="AP139" s="34">
        <f t="shared" si="26"/>
        <v>1</v>
      </c>
      <c r="AQ139" s="163">
        <f t="shared" si="27"/>
        <v>138.72999999999999</v>
      </c>
      <c r="AR139" s="100"/>
      <c r="AS139" s="35"/>
      <c r="AT139" s="36">
        <f t="shared" si="25"/>
        <v>0</v>
      </c>
      <c r="AU139" s="37" t="str">
        <f t="shared" si="31"/>
        <v>NÃO MEDIDO</v>
      </c>
      <c r="AV139" s="38"/>
      <c r="AW139" s="39"/>
    </row>
    <row r="140" spans="1:49" s="2" customFormat="1" ht="44.25" customHeight="1" x14ac:dyDescent="0.2">
      <c r="A140" s="2" t="s">
        <v>134</v>
      </c>
      <c r="C140" s="78" t="s">
        <v>350</v>
      </c>
      <c r="D140" s="29" t="s">
        <v>351</v>
      </c>
      <c r="E140" s="30" t="s">
        <v>57</v>
      </c>
      <c r="F140" s="66">
        <v>1</v>
      </c>
      <c r="G140" s="67"/>
      <c r="H140" s="68"/>
      <c r="I140" s="66">
        <f t="shared" ref="I140:I206" si="45">F140+G140+H140</f>
        <v>1</v>
      </c>
      <c r="J140" s="31">
        <v>504.4</v>
      </c>
      <c r="K140" s="32">
        <f t="shared" ref="K140:K206" si="46">ROUND(($F140*$J140),2)+ROUND(($G140*$J140),2)+ROUND(($H140*$J140),2)</f>
        <v>504.4</v>
      </c>
      <c r="L140" s="33"/>
      <c r="M140" s="33">
        <f t="shared" si="28"/>
        <v>0</v>
      </c>
      <c r="N140" s="33"/>
      <c r="O140" s="33">
        <f t="shared" si="29"/>
        <v>0</v>
      </c>
      <c r="P140" s="33"/>
      <c r="Q140" s="33">
        <f t="shared" si="32"/>
        <v>0</v>
      </c>
      <c r="R140" s="33"/>
      <c r="S140" s="33">
        <f t="shared" si="33"/>
        <v>0</v>
      </c>
      <c r="T140" s="33"/>
      <c r="U140" s="33">
        <f t="shared" si="34"/>
        <v>0</v>
      </c>
      <c r="V140" s="33"/>
      <c r="W140" s="33">
        <f t="shared" si="35"/>
        <v>0</v>
      </c>
      <c r="X140" s="33"/>
      <c r="Y140" s="33">
        <f t="shared" si="36"/>
        <v>0</v>
      </c>
      <c r="Z140" s="33"/>
      <c r="AA140" s="33">
        <f t="shared" si="37"/>
        <v>0</v>
      </c>
      <c r="AB140" s="33"/>
      <c r="AC140" s="33">
        <f t="shared" si="38"/>
        <v>0</v>
      </c>
      <c r="AD140" s="33"/>
      <c r="AE140" s="33">
        <f t="shared" si="39"/>
        <v>0</v>
      </c>
      <c r="AF140" s="33"/>
      <c r="AG140" s="33">
        <f t="shared" si="40"/>
        <v>0</v>
      </c>
      <c r="AH140" s="33"/>
      <c r="AI140" s="33">
        <f t="shared" si="41"/>
        <v>0</v>
      </c>
      <c r="AJ140" s="33"/>
      <c r="AK140" s="33">
        <f t="shared" si="42"/>
        <v>0</v>
      </c>
      <c r="AL140" s="33"/>
      <c r="AM140" s="33">
        <f t="shared" si="43"/>
        <v>0</v>
      </c>
      <c r="AN140" s="34">
        <f t="shared" si="44"/>
        <v>0</v>
      </c>
      <c r="AO140" s="34">
        <f t="shared" si="30"/>
        <v>0</v>
      </c>
      <c r="AP140" s="34">
        <f t="shared" si="26"/>
        <v>1</v>
      </c>
      <c r="AQ140" s="163">
        <f t="shared" si="27"/>
        <v>504.4</v>
      </c>
      <c r="AR140" s="100"/>
      <c r="AS140" s="35"/>
      <c r="AT140" s="36">
        <f t="shared" si="25"/>
        <v>0</v>
      </c>
      <c r="AU140" s="37" t="str">
        <f t="shared" si="31"/>
        <v>NÃO MEDIDO</v>
      </c>
      <c r="AV140" s="38"/>
      <c r="AW140" s="39"/>
    </row>
    <row r="141" spans="1:49" s="2" customFormat="1" ht="65.25" customHeight="1" x14ac:dyDescent="0.2">
      <c r="A141" s="2" t="s">
        <v>134</v>
      </c>
      <c r="C141" s="78" t="s">
        <v>352</v>
      </c>
      <c r="D141" s="29" t="s">
        <v>353</v>
      </c>
      <c r="E141" s="30" t="s">
        <v>57</v>
      </c>
      <c r="F141" s="66">
        <v>1</v>
      </c>
      <c r="G141" s="67"/>
      <c r="H141" s="68"/>
      <c r="I141" s="66">
        <f t="shared" si="45"/>
        <v>1</v>
      </c>
      <c r="J141" s="31">
        <v>34.200000000000003</v>
      </c>
      <c r="K141" s="32">
        <f t="shared" si="46"/>
        <v>34.200000000000003</v>
      </c>
      <c r="L141" s="33"/>
      <c r="M141" s="33">
        <f t="shared" si="28"/>
        <v>0</v>
      </c>
      <c r="N141" s="33"/>
      <c r="O141" s="33">
        <f t="shared" si="29"/>
        <v>0</v>
      </c>
      <c r="P141" s="33"/>
      <c r="Q141" s="33">
        <f t="shared" si="32"/>
        <v>0</v>
      </c>
      <c r="R141" s="33"/>
      <c r="S141" s="33">
        <f t="shared" si="33"/>
        <v>0</v>
      </c>
      <c r="T141" s="33"/>
      <c r="U141" s="33">
        <f t="shared" si="34"/>
        <v>0</v>
      </c>
      <c r="V141" s="33"/>
      <c r="W141" s="33">
        <f t="shared" si="35"/>
        <v>0</v>
      </c>
      <c r="X141" s="33"/>
      <c r="Y141" s="33">
        <f t="shared" si="36"/>
        <v>0</v>
      </c>
      <c r="Z141" s="33"/>
      <c r="AA141" s="33">
        <f t="shared" si="37"/>
        <v>0</v>
      </c>
      <c r="AB141" s="33"/>
      <c r="AC141" s="33">
        <f t="shared" si="38"/>
        <v>0</v>
      </c>
      <c r="AD141" s="33"/>
      <c r="AE141" s="33">
        <f t="shared" si="39"/>
        <v>0</v>
      </c>
      <c r="AF141" s="33"/>
      <c r="AG141" s="33">
        <f t="shared" si="40"/>
        <v>0</v>
      </c>
      <c r="AH141" s="33"/>
      <c r="AI141" s="33">
        <f t="shared" si="41"/>
        <v>0</v>
      </c>
      <c r="AJ141" s="33"/>
      <c r="AK141" s="33">
        <f t="shared" si="42"/>
        <v>0</v>
      </c>
      <c r="AL141" s="33"/>
      <c r="AM141" s="33">
        <f t="shared" si="43"/>
        <v>0</v>
      </c>
      <c r="AN141" s="34">
        <f t="shared" si="44"/>
        <v>0</v>
      </c>
      <c r="AO141" s="34">
        <f t="shared" si="30"/>
        <v>0</v>
      </c>
      <c r="AP141" s="34">
        <f t="shared" si="26"/>
        <v>1</v>
      </c>
      <c r="AQ141" s="163">
        <f t="shared" si="27"/>
        <v>34.200000000000003</v>
      </c>
      <c r="AR141" s="100"/>
      <c r="AS141" s="35"/>
      <c r="AT141" s="36">
        <f t="shared" si="25"/>
        <v>0</v>
      </c>
      <c r="AU141" s="37" t="str">
        <f t="shared" si="31"/>
        <v>NÃO MEDIDO</v>
      </c>
      <c r="AV141" s="38"/>
      <c r="AW141" s="39"/>
    </row>
    <row r="142" spans="1:49" s="2" customFormat="1" ht="111" customHeight="1" x14ac:dyDescent="0.2">
      <c r="A142" s="2" t="s">
        <v>134</v>
      </c>
      <c r="C142" s="78" t="s">
        <v>354</v>
      </c>
      <c r="D142" s="29" t="s">
        <v>355</v>
      </c>
      <c r="E142" s="30" t="s">
        <v>57</v>
      </c>
      <c r="F142" s="66">
        <v>1</v>
      </c>
      <c r="G142" s="67"/>
      <c r="H142" s="68"/>
      <c r="I142" s="66">
        <f t="shared" si="45"/>
        <v>1</v>
      </c>
      <c r="J142" s="31">
        <v>34.200000000000003</v>
      </c>
      <c r="K142" s="32">
        <f t="shared" si="46"/>
        <v>34.200000000000003</v>
      </c>
      <c r="L142" s="33"/>
      <c r="M142" s="33">
        <f t="shared" si="28"/>
        <v>0</v>
      </c>
      <c r="N142" s="33"/>
      <c r="O142" s="33">
        <f t="shared" si="29"/>
        <v>0</v>
      </c>
      <c r="P142" s="33"/>
      <c r="Q142" s="33">
        <f t="shared" si="32"/>
        <v>0</v>
      </c>
      <c r="R142" s="33"/>
      <c r="S142" s="33">
        <f t="shared" si="33"/>
        <v>0</v>
      </c>
      <c r="T142" s="33"/>
      <c r="U142" s="33">
        <f t="shared" si="34"/>
        <v>0</v>
      </c>
      <c r="V142" s="33"/>
      <c r="W142" s="33">
        <f t="shared" si="35"/>
        <v>0</v>
      </c>
      <c r="X142" s="33"/>
      <c r="Y142" s="33">
        <f t="shared" si="36"/>
        <v>0</v>
      </c>
      <c r="Z142" s="33"/>
      <c r="AA142" s="33">
        <f t="shared" si="37"/>
        <v>0</v>
      </c>
      <c r="AB142" s="33"/>
      <c r="AC142" s="33">
        <f t="shared" si="38"/>
        <v>0</v>
      </c>
      <c r="AD142" s="33"/>
      <c r="AE142" s="33">
        <f t="shared" si="39"/>
        <v>0</v>
      </c>
      <c r="AF142" s="33"/>
      <c r="AG142" s="33">
        <f t="shared" si="40"/>
        <v>0</v>
      </c>
      <c r="AH142" s="33"/>
      <c r="AI142" s="33">
        <f t="shared" si="41"/>
        <v>0</v>
      </c>
      <c r="AJ142" s="33"/>
      <c r="AK142" s="33">
        <f t="shared" si="42"/>
        <v>0</v>
      </c>
      <c r="AL142" s="33"/>
      <c r="AM142" s="33">
        <f t="shared" si="43"/>
        <v>0</v>
      </c>
      <c r="AN142" s="34">
        <f t="shared" si="44"/>
        <v>0</v>
      </c>
      <c r="AO142" s="34">
        <f t="shared" si="30"/>
        <v>0</v>
      </c>
      <c r="AP142" s="34">
        <f t="shared" si="26"/>
        <v>1</v>
      </c>
      <c r="AQ142" s="163">
        <f t="shared" si="27"/>
        <v>34.200000000000003</v>
      </c>
      <c r="AR142" s="100"/>
      <c r="AS142" s="35"/>
      <c r="AT142" s="36">
        <f t="shared" ref="AT142:AT205" si="47">INDEX($L$11:$AA$268,ROW()-10,MATCH($AT$10,$L$11:$AA$11,0))</f>
        <v>0</v>
      </c>
      <c r="AU142" s="37" t="str">
        <f t="shared" si="31"/>
        <v>NÃO MEDIDO</v>
      </c>
      <c r="AV142" s="38"/>
      <c r="AW142" s="39"/>
    </row>
    <row r="143" spans="1:49" s="2" customFormat="1" ht="64.5" customHeight="1" x14ac:dyDescent="0.2">
      <c r="A143" s="2" t="s">
        <v>134</v>
      </c>
      <c r="C143" s="78" t="s">
        <v>356</v>
      </c>
      <c r="D143" s="29" t="s">
        <v>357</v>
      </c>
      <c r="E143" s="30" t="s">
        <v>58</v>
      </c>
      <c r="F143" s="66">
        <v>180</v>
      </c>
      <c r="G143" s="67"/>
      <c r="H143" s="68"/>
      <c r="I143" s="66">
        <f t="shared" si="45"/>
        <v>180</v>
      </c>
      <c r="J143" s="31">
        <v>83.71</v>
      </c>
      <c r="K143" s="32">
        <f t="shared" si="46"/>
        <v>15067.8</v>
      </c>
      <c r="L143" s="33"/>
      <c r="M143" s="33">
        <f t="shared" si="28"/>
        <v>0</v>
      </c>
      <c r="N143" s="33"/>
      <c r="O143" s="33">
        <f t="shared" si="29"/>
        <v>0</v>
      </c>
      <c r="P143" s="33"/>
      <c r="Q143" s="33">
        <f t="shared" si="32"/>
        <v>0</v>
      </c>
      <c r="R143" s="33"/>
      <c r="S143" s="33">
        <f t="shared" si="33"/>
        <v>0</v>
      </c>
      <c r="T143" s="33"/>
      <c r="U143" s="33">
        <f t="shared" si="34"/>
        <v>0</v>
      </c>
      <c r="V143" s="33"/>
      <c r="W143" s="33">
        <f t="shared" si="35"/>
        <v>0</v>
      </c>
      <c r="X143" s="33"/>
      <c r="Y143" s="33">
        <f t="shared" si="36"/>
        <v>0</v>
      </c>
      <c r="Z143" s="33"/>
      <c r="AA143" s="33">
        <f t="shared" si="37"/>
        <v>0</v>
      </c>
      <c r="AB143" s="33"/>
      <c r="AC143" s="33">
        <f t="shared" si="38"/>
        <v>0</v>
      </c>
      <c r="AD143" s="33"/>
      <c r="AE143" s="33">
        <f t="shared" si="39"/>
        <v>0</v>
      </c>
      <c r="AF143" s="33"/>
      <c r="AG143" s="33">
        <f t="shared" si="40"/>
        <v>0</v>
      </c>
      <c r="AH143" s="33"/>
      <c r="AI143" s="33">
        <f t="shared" si="41"/>
        <v>0</v>
      </c>
      <c r="AJ143" s="33"/>
      <c r="AK143" s="33">
        <f t="shared" si="42"/>
        <v>0</v>
      </c>
      <c r="AL143" s="33"/>
      <c r="AM143" s="33">
        <f t="shared" si="43"/>
        <v>0</v>
      </c>
      <c r="AN143" s="34">
        <f t="shared" si="44"/>
        <v>0</v>
      </c>
      <c r="AO143" s="34">
        <f t="shared" si="30"/>
        <v>0</v>
      </c>
      <c r="AP143" s="34">
        <f t="shared" ref="AP143:AP206" si="48">I143-AN143</f>
        <v>180</v>
      </c>
      <c r="AQ143" s="163">
        <f t="shared" ref="AQ143:AQ206" si="49">K143-AO143</f>
        <v>15067.8</v>
      </c>
      <c r="AR143" s="100"/>
      <c r="AS143" s="35"/>
      <c r="AT143" s="36">
        <f t="shared" si="47"/>
        <v>0</v>
      </c>
      <c r="AU143" s="37" t="str">
        <f t="shared" si="31"/>
        <v>NÃO MEDIDO</v>
      </c>
      <c r="AV143" s="38"/>
      <c r="AW143" s="39"/>
    </row>
    <row r="144" spans="1:49" s="2" customFormat="1" ht="66" customHeight="1" x14ac:dyDescent="0.2">
      <c r="A144" s="2" t="s">
        <v>134</v>
      </c>
      <c r="C144" s="78" t="s">
        <v>358</v>
      </c>
      <c r="D144" s="29" t="s">
        <v>359</v>
      </c>
      <c r="E144" s="30" t="s">
        <v>58</v>
      </c>
      <c r="F144" s="66">
        <v>540</v>
      </c>
      <c r="G144" s="67"/>
      <c r="H144" s="68"/>
      <c r="I144" s="66">
        <f t="shared" si="45"/>
        <v>540</v>
      </c>
      <c r="J144" s="31">
        <v>176.42</v>
      </c>
      <c r="K144" s="32">
        <f t="shared" si="46"/>
        <v>95266.8</v>
      </c>
      <c r="L144" s="33"/>
      <c r="M144" s="33">
        <f t="shared" ref="M144:M207" si="50">ROUND(L144*$J144,2)</f>
        <v>0</v>
      </c>
      <c r="N144" s="33"/>
      <c r="O144" s="33">
        <f t="shared" ref="O144:O207" si="51">ROUND(N144*$J144,2)</f>
        <v>0</v>
      </c>
      <c r="P144" s="33"/>
      <c r="Q144" s="33">
        <f t="shared" si="32"/>
        <v>0</v>
      </c>
      <c r="R144" s="33"/>
      <c r="S144" s="33">
        <f t="shared" si="33"/>
        <v>0</v>
      </c>
      <c r="T144" s="33"/>
      <c r="U144" s="33">
        <f t="shared" si="34"/>
        <v>0</v>
      </c>
      <c r="V144" s="33"/>
      <c r="W144" s="33">
        <f t="shared" si="35"/>
        <v>0</v>
      </c>
      <c r="X144" s="33"/>
      <c r="Y144" s="33">
        <f t="shared" si="36"/>
        <v>0</v>
      </c>
      <c r="Z144" s="33"/>
      <c r="AA144" s="33">
        <f t="shared" si="37"/>
        <v>0</v>
      </c>
      <c r="AB144" s="33"/>
      <c r="AC144" s="33">
        <f t="shared" si="38"/>
        <v>0</v>
      </c>
      <c r="AD144" s="33"/>
      <c r="AE144" s="33">
        <f t="shared" si="39"/>
        <v>0</v>
      </c>
      <c r="AF144" s="33"/>
      <c r="AG144" s="33">
        <f t="shared" si="40"/>
        <v>0</v>
      </c>
      <c r="AH144" s="33"/>
      <c r="AI144" s="33">
        <f t="shared" si="41"/>
        <v>0</v>
      </c>
      <c r="AJ144" s="33"/>
      <c r="AK144" s="33">
        <f t="shared" si="42"/>
        <v>0</v>
      </c>
      <c r="AL144" s="33"/>
      <c r="AM144" s="33">
        <f t="shared" si="43"/>
        <v>0</v>
      </c>
      <c r="AN144" s="34">
        <f t="shared" si="44"/>
        <v>0</v>
      </c>
      <c r="AO144" s="34">
        <f t="shared" ref="AO144:AO207" si="52">SUMIF($L$10:$AM$10,"VALOR MEDIDO",L144:AM144)</f>
        <v>0</v>
      </c>
      <c r="AP144" s="34">
        <f t="shared" si="48"/>
        <v>540</v>
      </c>
      <c r="AQ144" s="163">
        <f t="shared" si="49"/>
        <v>95266.8</v>
      </c>
      <c r="AR144" s="100"/>
      <c r="AS144" s="35"/>
      <c r="AT144" s="36">
        <f t="shared" si="47"/>
        <v>0</v>
      </c>
      <c r="AU144" s="37" t="str">
        <f t="shared" ref="AU144:AU207" si="53">IF(AT144&lt;&gt;0,"MEDIDO","NÃO MEDIDO")</f>
        <v>NÃO MEDIDO</v>
      </c>
      <c r="AV144" s="38"/>
      <c r="AW144" s="39"/>
    </row>
    <row r="145" spans="1:49" s="2" customFormat="1" ht="53.25" customHeight="1" x14ac:dyDescent="0.2">
      <c r="A145" s="2" t="s">
        <v>134</v>
      </c>
      <c r="C145" s="78" t="s">
        <v>360</v>
      </c>
      <c r="D145" s="29" t="s">
        <v>361</v>
      </c>
      <c r="E145" s="30" t="s">
        <v>57</v>
      </c>
      <c r="F145" s="66">
        <v>1</v>
      </c>
      <c r="G145" s="67"/>
      <c r="H145" s="68"/>
      <c r="I145" s="66">
        <f t="shared" si="45"/>
        <v>1</v>
      </c>
      <c r="J145" s="31">
        <v>811.78</v>
      </c>
      <c r="K145" s="32">
        <f t="shared" si="46"/>
        <v>811.78</v>
      </c>
      <c r="L145" s="33"/>
      <c r="M145" s="33">
        <f t="shared" si="50"/>
        <v>0</v>
      </c>
      <c r="N145" s="33"/>
      <c r="O145" s="33">
        <f t="shared" si="51"/>
        <v>0</v>
      </c>
      <c r="P145" s="33"/>
      <c r="Q145" s="33">
        <f t="shared" ref="Q145:Q208" si="54">ROUND(P145*$J145,2)</f>
        <v>0</v>
      </c>
      <c r="R145" s="33"/>
      <c r="S145" s="33">
        <f t="shared" ref="S145:S208" si="55">ROUND(R145*$J145,2)</f>
        <v>0</v>
      </c>
      <c r="T145" s="33"/>
      <c r="U145" s="33">
        <f t="shared" ref="U145:U208" si="56">ROUND(T145*$J145,2)</f>
        <v>0</v>
      </c>
      <c r="V145" s="33"/>
      <c r="W145" s="33">
        <f t="shared" ref="W145:W208" si="57">ROUND(V145*$J145,2)</f>
        <v>0</v>
      </c>
      <c r="X145" s="33"/>
      <c r="Y145" s="33">
        <f t="shared" ref="Y145:Y208" si="58">ROUND(X145*$J145,2)</f>
        <v>0</v>
      </c>
      <c r="Z145" s="33"/>
      <c r="AA145" s="33">
        <f t="shared" ref="AA145:AA208" si="59">ROUND(Z145*$J145,2)</f>
        <v>0</v>
      </c>
      <c r="AB145" s="33"/>
      <c r="AC145" s="33">
        <f t="shared" ref="AC145:AC208" si="60">ROUND(AB145*$J145,2)</f>
        <v>0</v>
      </c>
      <c r="AD145" s="33"/>
      <c r="AE145" s="33">
        <f t="shared" ref="AE145:AE208" si="61">ROUND(AD145*$J145,2)</f>
        <v>0</v>
      </c>
      <c r="AF145" s="33"/>
      <c r="AG145" s="33">
        <f t="shared" ref="AG145:AG208" si="62">ROUND(AF145*$J145,2)</f>
        <v>0</v>
      </c>
      <c r="AH145" s="33"/>
      <c r="AI145" s="33">
        <f t="shared" ref="AI145:AI208" si="63">ROUND(AH145*$J145,2)</f>
        <v>0</v>
      </c>
      <c r="AJ145" s="33"/>
      <c r="AK145" s="33">
        <f t="shared" ref="AK145:AK208" si="64">ROUND(AJ145*$J145,2)</f>
        <v>0</v>
      </c>
      <c r="AL145" s="33"/>
      <c r="AM145" s="33">
        <f t="shared" ref="AM145:AM208" si="65">ROUND(AL145*$J145,2)</f>
        <v>0</v>
      </c>
      <c r="AN145" s="34">
        <f t="shared" ref="AN145:AN208" si="66">SUMIF($L$10:$AM$10,"QUANTIDADE",L145:AM145)</f>
        <v>0</v>
      </c>
      <c r="AO145" s="34">
        <f t="shared" si="52"/>
        <v>0</v>
      </c>
      <c r="AP145" s="34">
        <f t="shared" si="48"/>
        <v>1</v>
      </c>
      <c r="AQ145" s="163">
        <f t="shared" si="49"/>
        <v>811.78</v>
      </c>
      <c r="AR145" s="100"/>
      <c r="AS145" s="35"/>
      <c r="AT145" s="36">
        <f t="shared" si="47"/>
        <v>0</v>
      </c>
      <c r="AU145" s="37" t="str">
        <f t="shared" si="53"/>
        <v>NÃO MEDIDO</v>
      </c>
      <c r="AV145" s="38"/>
      <c r="AW145" s="39"/>
    </row>
    <row r="146" spans="1:49" s="2" customFormat="1" ht="35.1" customHeight="1" x14ac:dyDescent="0.2">
      <c r="A146" s="2" t="s">
        <v>134</v>
      </c>
      <c r="C146" s="78" t="s">
        <v>362</v>
      </c>
      <c r="D146" s="29" t="s">
        <v>363</v>
      </c>
      <c r="E146" s="30" t="s">
        <v>57</v>
      </c>
      <c r="F146" s="66">
        <v>1</v>
      </c>
      <c r="G146" s="67"/>
      <c r="H146" s="68"/>
      <c r="I146" s="66">
        <f t="shared" si="45"/>
        <v>1</v>
      </c>
      <c r="J146" s="31">
        <v>690.21</v>
      </c>
      <c r="K146" s="32">
        <f t="shared" si="46"/>
        <v>690.21</v>
      </c>
      <c r="L146" s="33"/>
      <c r="M146" s="33">
        <f t="shared" si="50"/>
        <v>0</v>
      </c>
      <c r="N146" s="33"/>
      <c r="O146" s="33">
        <f t="shared" si="51"/>
        <v>0</v>
      </c>
      <c r="P146" s="33"/>
      <c r="Q146" s="33">
        <f t="shared" si="54"/>
        <v>0</v>
      </c>
      <c r="R146" s="33"/>
      <c r="S146" s="33">
        <f t="shared" si="55"/>
        <v>0</v>
      </c>
      <c r="T146" s="33"/>
      <c r="U146" s="33">
        <f t="shared" si="56"/>
        <v>0</v>
      </c>
      <c r="V146" s="33"/>
      <c r="W146" s="33">
        <f t="shared" si="57"/>
        <v>0</v>
      </c>
      <c r="X146" s="33"/>
      <c r="Y146" s="33">
        <f t="shared" si="58"/>
        <v>0</v>
      </c>
      <c r="Z146" s="33"/>
      <c r="AA146" s="33">
        <f t="shared" si="59"/>
        <v>0</v>
      </c>
      <c r="AB146" s="33"/>
      <c r="AC146" s="33">
        <f t="shared" si="60"/>
        <v>0</v>
      </c>
      <c r="AD146" s="33"/>
      <c r="AE146" s="33">
        <f t="shared" si="61"/>
        <v>0</v>
      </c>
      <c r="AF146" s="33"/>
      <c r="AG146" s="33">
        <f t="shared" si="62"/>
        <v>0</v>
      </c>
      <c r="AH146" s="33"/>
      <c r="AI146" s="33">
        <f t="shared" si="63"/>
        <v>0</v>
      </c>
      <c r="AJ146" s="33"/>
      <c r="AK146" s="33">
        <f t="shared" si="64"/>
        <v>0</v>
      </c>
      <c r="AL146" s="33"/>
      <c r="AM146" s="33">
        <f t="shared" si="65"/>
        <v>0</v>
      </c>
      <c r="AN146" s="34">
        <f t="shared" si="66"/>
        <v>0</v>
      </c>
      <c r="AO146" s="34">
        <f t="shared" si="52"/>
        <v>0</v>
      </c>
      <c r="AP146" s="34">
        <f t="shared" si="48"/>
        <v>1</v>
      </c>
      <c r="AQ146" s="163">
        <f t="shared" si="49"/>
        <v>690.21</v>
      </c>
      <c r="AR146" s="100"/>
      <c r="AS146" s="35"/>
      <c r="AT146" s="36">
        <f t="shared" si="47"/>
        <v>0</v>
      </c>
      <c r="AU146" s="37" t="str">
        <f t="shared" si="53"/>
        <v>NÃO MEDIDO</v>
      </c>
      <c r="AV146" s="38"/>
      <c r="AW146" s="39"/>
    </row>
    <row r="147" spans="1:49" s="2" customFormat="1" ht="132" customHeight="1" x14ac:dyDescent="0.2">
      <c r="C147" s="78" t="s">
        <v>208</v>
      </c>
      <c r="D147" s="29" t="s">
        <v>525</v>
      </c>
      <c r="E147" s="30" t="s">
        <v>57</v>
      </c>
      <c r="F147" s="66">
        <v>1</v>
      </c>
      <c r="G147" s="67"/>
      <c r="H147" s="68"/>
      <c r="I147" s="66">
        <f t="shared" si="45"/>
        <v>1</v>
      </c>
      <c r="J147" s="31">
        <v>3795.3</v>
      </c>
      <c r="K147" s="32">
        <f t="shared" si="46"/>
        <v>3795.3</v>
      </c>
      <c r="L147" s="33"/>
      <c r="M147" s="33">
        <f t="shared" si="50"/>
        <v>0</v>
      </c>
      <c r="N147" s="33"/>
      <c r="O147" s="33">
        <f t="shared" si="51"/>
        <v>0</v>
      </c>
      <c r="P147" s="33"/>
      <c r="Q147" s="33">
        <f t="shared" si="54"/>
        <v>0</v>
      </c>
      <c r="R147" s="33"/>
      <c r="S147" s="33">
        <f t="shared" si="55"/>
        <v>0</v>
      </c>
      <c r="T147" s="33"/>
      <c r="U147" s="33">
        <f t="shared" si="56"/>
        <v>0</v>
      </c>
      <c r="V147" s="33"/>
      <c r="W147" s="33">
        <f t="shared" si="57"/>
        <v>0</v>
      </c>
      <c r="X147" s="33"/>
      <c r="Y147" s="33">
        <f t="shared" si="58"/>
        <v>0</v>
      </c>
      <c r="Z147" s="33"/>
      <c r="AA147" s="33">
        <f t="shared" si="59"/>
        <v>0</v>
      </c>
      <c r="AB147" s="33"/>
      <c r="AC147" s="33">
        <f t="shared" si="60"/>
        <v>0</v>
      </c>
      <c r="AD147" s="33"/>
      <c r="AE147" s="33">
        <f t="shared" si="61"/>
        <v>0</v>
      </c>
      <c r="AF147" s="33"/>
      <c r="AG147" s="33">
        <f t="shared" si="62"/>
        <v>0</v>
      </c>
      <c r="AH147" s="33"/>
      <c r="AI147" s="33">
        <f t="shared" si="63"/>
        <v>0</v>
      </c>
      <c r="AJ147" s="33"/>
      <c r="AK147" s="33">
        <f t="shared" si="64"/>
        <v>0</v>
      </c>
      <c r="AL147" s="33"/>
      <c r="AM147" s="33">
        <f t="shared" si="65"/>
        <v>0</v>
      </c>
      <c r="AN147" s="34">
        <f t="shared" si="66"/>
        <v>0</v>
      </c>
      <c r="AO147" s="34">
        <f t="shared" si="52"/>
        <v>0</v>
      </c>
      <c r="AP147" s="34">
        <f t="shared" si="48"/>
        <v>1</v>
      </c>
      <c r="AQ147" s="163">
        <f t="shared" si="49"/>
        <v>3795.3</v>
      </c>
      <c r="AR147" s="100"/>
      <c r="AS147" s="35"/>
      <c r="AT147" s="36">
        <f t="shared" si="47"/>
        <v>0</v>
      </c>
      <c r="AU147" s="37" t="str">
        <f t="shared" si="53"/>
        <v>NÃO MEDIDO</v>
      </c>
      <c r="AV147" s="38"/>
      <c r="AW147" s="39"/>
    </row>
    <row r="148" spans="1:49" s="2" customFormat="1" ht="71.25" customHeight="1" x14ac:dyDescent="0.2">
      <c r="C148" s="78" t="s">
        <v>526</v>
      </c>
      <c r="D148" s="29" t="s">
        <v>527</v>
      </c>
      <c r="E148" s="30" t="s">
        <v>57</v>
      </c>
      <c r="F148" s="66">
        <v>1</v>
      </c>
      <c r="G148" s="67"/>
      <c r="H148" s="68"/>
      <c r="I148" s="66">
        <f t="shared" si="45"/>
        <v>1</v>
      </c>
      <c r="J148" s="31">
        <v>6047.19</v>
      </c>
      <c r="K148" s="32">
        <f t="shared" si="46"/>
        <v>6047.19</v>
      </c>
      <c r="L148" s="33"/>
      <c r="M148" s="33">
        <f t="shared" si="50"/>
        <v>0</v>
      </c>
      <c r="N148" s="33"/>
      <c r="O148" s="33">
        <f t="shared" si="51"/>
        <v>0</v>
      </c>
      <c r="P148" s="33"/>
      <c r="Q148" s="33">
        <f t="shared" si="54"/>
        <v>0</v>
      </c>
      <c r="R148" s="33"/>
      <c r="S148" s="33">
        <f t="shared" si="55"/>
        <v>0</v>
      </c>
      <c r="T148" s="33"/>
      <c r="U148" s="33">
        <f t="shared" si="56"/>
        <v>0</v>
      </c>
      <c r="V148" s="33"/>
      <c r="W148" s="33">
        <f t="shared" si="57"/>
        <v>0</v>
      </c>
      <c r="X148" s="33"/>
      <c r="Y148" s="33">
        <f t="shared" si="58"/>
        <v>0</v>
      </c>
      <c r="Z148" s="33"/>
      <c r="AA148" s="33">
        <f t="shared" si="59"/>
        <v>0</v>
      </c>
      <c r="AB148" s="33"/>
      <c r="AC148" s="33">
        <f t="shared" si="60"/>
        <v>0</v>
      </c>
      <c r="AD148" s="33"/>
      <c r="AE148" s="33">
        <f t="shared" si="61"/>
        <v>0</v>
      </c>
      <c r="AF148" s="33"/>
      <c r="AG148" s="33">
        <f t="shared" si="62"/>
        <v>0</v>
      </c>
      <c r="AH148" s="33"/>
      <c r="AI148" s="33">
        <f t="shared" si="63"/>
        <v>0</v>
      </c>
      <c r="AJ148" s="33"/>
      <c r="AK148" s="33">
        <f t="shared" si="64"/>
        <v>0</v>
      </c>
      <c r="AL148" s="33"/>
      <c r="AM148" s="33">
        <f t="shared" si="65"/>
        <v>0</v>
      </c>
      <c r="AN148" s="34">
        <f t="shared" si="66"/>
        <v>0</v>
      </c>
      <c r="AO148" s="34">
        <f t="shared" si="52"/>
        <v>0</v>
      </c>
      <c r="AP148" s="34">
        <f t="shared" si="48"/>
        <v>1</v>
      </c>
      <c r="AQ148" s="163">
        <f t="shared" si="49"/>
        <v>6047.19</v>
      </c>
      <c r="AR148" s="100"/>
      <c r="AS148" s="35"/>
      <c r="AT148" s="36">
        <f t="shared" si="47"/>
        <v>0</v>
      </c>
      <c r="AU148" s="37" t="str">
        <f t="shared" si="53"/>
        <v>NÃO MEDIDO</v>
      </c>
      <c r="AV148" s="38"/>
      <c r="AW148" s="39"/>
    </row>
    <row r="149" spans="1:49" s="2" customFormat="1" ht="107.25" customHeight="1" x14ac:dyDescent="0.2">
      <c r="C149" s="78" t="s">
        <v>528</v>
      </c>
      <c r="D149" s="29" t="s">
        <v>355</v>
      </c>
      <c r="E149" s="30" t="s">
        <v>57</v>
      </c>
      <c r="F149" s="66">
        <v>1</v>
      </c>
      <c r="G149" s="67"/>
      <c r="H149" s="68"/>
      <c r="I149" s="66">
        <f t="shared" si="45"/>
        <v>1</v>
      </c>
      <c r="J149" s="31">
        <v>17438.96</v>
      </c>
      <c r="K149" s="32">
        <f t="shared" si="46"/>
        <v>17438.96</v>
      </c>
      <c r="L149" s="33"/>
      <c r="M149" s="33">
        <f t="shared" si="50"/>
        <v>0</v>
      </c>
      <c r="N149" s="33"/>
      <c r="O149" s="33">
        <f t="shared" si="51"/>
        <v>0</v>
      </c>
      <c r="P149" s="33"/>
      <c r="Q149" s="33">
        <f t="shared" si="54"/>
        <v>0</v>
      </c>
      <c r="R149" s="33"/>
      <c r="S149" s="33">
        <f t="shared" si="55"/>
        <v>0</v>
      </c>
      <c r="T149" s="33"/>
      <c r="U149" s="33">
        <f t="shared" si="56"/>
        <v>0</v>
      </c>
      <c r="V149" s="33"/>
      <c r="W149" s="33">
        <f t="shared" si="57"/>
        <v>0</v>
      </c>
      <c r="X149" s="33"/>
      <c r="Y149" s="33">
        <f t="shared" si="58"/>
        <v>0</v>
      </c>
      <c r="Z149" s="33"/>
      <c r="AA149" s="33">
        <f t="shared" si="59"/>
        <v>0</v>
      </c>
      <c r="AB149" s="33"/>
      <c r="AC149" s="33">
        <f t="shared" si="60"/>
        <v>0</v>
      </c>
      <c r="AD149" s="33"/>
      <c r="AE149" s="33">
        <f t="shared" si="61"/>
        <v>0</v>
      </c>
      <c r="AF149" s="33"/>
      <c r="AG149" s="33">
        <f t="shared" si="62"/>
        <v>0</v>
      </c>
      <c r="AH149" s="33"/>
      <c r="AI149" s="33">
        <f t="shared" si="63"/>
        <v>0</v>
      </c>
      <c r="AJ149" s="33"/>
      <c r="AK149" s="33">
        <f t="shared" si="64"/>
        <v>0</v>
      </c>
      <c r="AL149" s="33"/>
      <c r="AM149" s="33">
        <f t="shared" si="65"/>
        <v>0</v>
      </c>
      <c r="AN149" s="34">
        <f t="shared" si="66"/>
        <v>0</v>
      </c>
      <c r="AO149" s="34">
        <f t="shared" si="52"/>
        <v>0</v>
      </c>
      <c r="AP149" s="34">
        <f t="shared" si="48"/>
        <v>1</v>
      </c>
      <c r="AQ149" s="163">
        <f t="shared" si="49"/>
        <v>17438.96</v>
      </c>
      <c r="AR149" s="100"/>
      <c r="AS149" s="35"/>
      <c r="AT149" s="36">
        <f t="shared" si="47"/>
        <v>0</v>
      </c>
      <c r="AU149" s="37" t="str">
        <f t="shared" si="53"/>
        <v>NÃO MEDIDO</v>
      </c>
      <c r="AV149" s="38"/>
      <c r="AW149" s="39"/>
    </row>
    <row r="150" spans="1:49" s="2" customFormat="1" ht="35.1" customHeight="1" x14ac:dyDescent="0.2">
      <c r="A150" s="2" t="s">
        <v>135</v>
      </c>
      <c r="C150" s="78">
        <v>20900</v>
      </c>
      <c r="D150" s="29" t="s">
        <v>107</v>
      </c>
      <c r="E150" s="30"/>
      <c r="F150" s="66"/>
      <c r="G150" s="67"/>
      <c r="H150" s="68"/>
      <c r="I150" s="66">
        <f t="shared" si="45"/>
        <v>0</v>
      </c>
      <c r="J150" s="31"/>
      <c r="K150" s="32">
        <f t="shared" si="46"/>
        <v>0</v>
      </c>
      <c r="L150" s="33"/>
      <c r="M150" s="33">
        <f t="shared" si="50"/>
        <v>0</v>
      </c>
      <c r="N150" s="33"/>
      <c r="O150" s="33">
        <f t="shared" si="51"/>
        <v>0</v>
      </c>
      <c r="P150" s="33"/>
      <c r="Q150" s="33">
        <f t="shared" si="54"/>
        <v>0</v>
      </c>
      <c r="R150" s="33"/>
      <c r="S150" s="33">
        <f t="shared" si="55"/>
        <v>0</v>
      </c>
      <c r="T150" s="33"/>
      <c r="U150" s="33">
        <f t="shared" si="56"/>
        <v>0</v>
      </c>
      <c r="V150" s="33"/>
      <c r="W150" s="33">
        <f t="shared" si="57"/>
        <v>0</v>
      </c>
      <c r="X150" s="33"/>
      <c r="Y150" s="33">
        <f t="shared" si="58"/>
        <v>0</v>
      </c>
      <c r="Z150" s="33"/>
      <c r="AA150" s="33">
        <f t="shared" si="59"/>
        <v>0</v>
      </c>
      <c r="AB150" s="33"/>
      <c r="AC150" s="33">
        <f t="shared" si="60"/>
        <v>0</v>
      </c>
      <c r="AD150" s="33"/>
      <c r="AE150" s="33">
        <f t="shared" si="61"/>
        <v>0</v>
      </c>
      <c r="AF150" s="33"/>
      <c r="AG150" s="33">
        <f t="shared" si="62"/>
        <v>0</v>
      </c>
      <c r="AH150" s="33"/>
      <c r="AI150" s="33">
        <f t="shared" si="63"/>
        <v>0</v>
      </c>
      <c r="AJ150" s="33"/>
      <c r="AK150" s="33">
        <f t="shared" si="64"/>
        <v>0</v>
      </c>
      <c r="AL150" s="33"/>
      <c r="AM150" s="33">
        <f t="shared" si="65"/>
        <v>0</v>
      </c>
      <c r="AN150" s="34">
        <f t="shared" si="66"/>
        <v>0</v>
      </c>
      <c r="AO150" s="34">
        <f t="shared" si="52"/>
        <v>0</v>
      </c>
      <c r="AP150" s="34">
        <f t="shared" si="48"/>
        <v>0</v>
      </c>
      <c r="AQ150" s="163">
        <f t="shared" si="49"/>
        <v>0</v>
      </c>
      <c r="AR150" s="100"/>
      <c r="AS150" s="35"/>
      <c r="AT150" s="36">
        <f t="shared" si="47"/>
        <v>0</v>
      </c>
      <c r="AU150" s="37" t="str">
        <f>IF(COUNTIF(AU151:AU160,"MEDIDO")&lt;&gt;0,"MEDIDO","NÃO MEDIDO")</f>
        <v>NÃO MEDIDO</v>
      </c>
      <c r="AV150" s="38"/>
      <c r="AW150" s="39"/>
    </row>
    <row r="151" spans="1:49" s="2" customFormat="1" ht="102" customHeight="1" x14ac:dyDescent="0.2">
      <c r="A151" s="2" t="s">
        <v>134</v>
      </c>
      <c r="C151" s="78" t="s">
        <v>197</v>
      </c>
      <c r="D151" s="29" t="s">
        <v>198</v>
      </c>
      <c r="E151" s="30" t="s">
        <v>108</v>
      </c>
      <c r="F151" s="66">
        <v>1</v>
      </c>
      <c r="G151" s="67"/>
      <c r="H151" s="68"/>
      <c r="I151" s="66">
        <f t="shared" si="45"/>
        <v>1</v>
      </c>
      <c r="J151" s="31">
        <v>1421.75</v>
      </c>
      <c r="K151" s="32">
        <f t="shared" si="46"/>
        <v>1421.75</v>
      </c>
      <c r="L151" s="33"/>
      <c r="M151" s="33">
        <f t="shared" si="50"/>
        <v>0</v>
      </c>
      <c r="N151" s="33"/>
      <c r="O151" s="33">
        <f t="shared" si="51"/>
        <v>0</v>
      </c>
      <c r="P151" s="33"/>
      <c r="Q151" s="33">
        <f t="shared" si="54"/>
        <v>0</v>
      </c>
      <c r="R151" s="33"/>
      <c r="S151" s="33">
        <f t="shared" si="55"/>
        <v>0</v>
      </c>
      <c r="T151" s="33"/>
      <c r="U151" s="33">
        <f t="shared" si="56"/>
        <v>0</v>
      </c>
      <c r="V151" s="33"/>
      <c r="W151" s="33">
        <f t="shared" si="57"/>
        <v>0</v>
      </c>
      <c r="X151" s="33"/>
      <c r="Y151" s="33">
        <f t="shared" si="58"/>
        <v>0</v>
      </c>
      <c r="Z151" s="33"/>
      <c r="AA151" s="33">
        <f t="shared" si="59"/>
        <v>0</v>
      </c>
      <c r="AB151" s="33"/>
      <c r="AC151" s="33">
        <f t="shared" si="60"/>
        <v>0</v>
      </c>
      <c r="AD151" s="33"/>
      <c r="AE151" s="33">
        <f t="shared" si="61"/>
        <v>0</v>
      </c>
      <c r="AF151" s="33"/>
      <c r="AG151" s="33">
        <f t="shared" si="62"/>
        <v>0</v>
      </c>
      <c r="AH151" s="33"/>
      <c r="AI151" s="33">
        <f t="shared" si="63"/>
        <v>0</v>
      </c>
      <c r="AJ151" s="33"/>
      <c r="AK151" s="33">
        <f t="shared" si="64"/>
        <v>0</v>
      </c>
      <c r="AL151" s="33"/>
      <c r="AM151" s="33">
        <f t="shared" si="65"/>
        <v>0</v>
      </c>
      <c r="AN151" s="34">
        <f t="shared" si="66"/>
        <v>0</v>
      </c>
      <c r="AO151" s="34">
        <f t="shared" si="52"/>
        <v>0</v>
      </c>
      <c r="AP151" s="34">
        <f t="shared" si="48"/>
        <v>1</v>
      </c>
      <c r="AQ151" s="163">
        <f t="shared" si="49"/>
        <v>1421.75</v>
      </c>
      <c r="AR151" s="100"/>
      <c r="AS151" s="35"/>
      <c r="AT151" s="36">
        <f t="shared" si="47"/>
        <v>0</v>
      </c>
      <c r="AU151" s="37" t="str">
        <f t="shared" si="53"/>
        <v>NÃO MEDIDO</v>
      </c>
      <c r="AV151" s="38"/>
      <c r="AW151" s="39"/>
    </row>
    <row r="152" spans="1:49" s="2" customFormat="1" ht="48" customHeight="1" x14ac:dyDescent="0.2">
      <c r="A152" s="2" t="s">
        <v>134</v>
      </c>
      <c r="C152" s="78" t="s">
        <v>364</v>
      </c>
      <c r="D152" s="29" t="s">
        <v>365</v>
      </c>
      <c r="E152" s="30" t="s">
        <v>108</v>
      </c>
      <c r="F152" s="66">
        <v>4</v>
      </c>
      <c r="G152" s="67"/>
      <c r="H152" s="68"/>
      <c r="I152" s="66">
        <f t="shared" si="45"/>
        <v>4</v>
      </c>
      <c r="J152" s="31">
        <v>865.41</v>
      </c>
      <c r="K152" s="32">
        <f t="shared" si="46"/>
        <v>3461.64</v>
      </c>
      <c r="L152" s="33"/>
      <c r="M152" s="33">
        <f t="shared" si="50"/>
        <v>0</v>
      </c>
      <c r="N152" s="33"/>
      <c r="O152" s="33">
        <f t="shared" si="51"/>
        <v>0</v>
      </c>
      <c r="P152" s="33"/>
      <c r="Q152" s="33">
        <f t="shared" si="54"/>
        <v>0</v>
      </c>
      <c r="R152" s="33"/>
      <c r="S152" s="33">
        <f t="shared" si="55"/>
        <v>0</v>
      </c>
      <c r="T152" s="33"/>
      <c r="U152" s="33">
        <f t="shared" si="56"/>
        <v>0</v>
      </c>
      <c r="V152" s="33"/>
      <c r="W152" s="33">
        <f t="shared" si="57"/>
        <v>0</v>
      </c>
      <c r="X152" s="33"/>
      <c r="Y152" s="33">
        <f t="shared" si="58"/>
        <v>0</v>
      </c>
      <c r="Z152" s="33"/>
      <c r="AA152" s="33">
        <f t="shared" si="59"/>
        <v>0</v>
      </c>
      <c r="AB152" s="33"/>
      <c r="AC152" s="33">
        <f t="shared" si="60"/>
        <v>0</v>
      </c>
      <c r="AD152" s="33"/>
      <c r="AE152" s="33">
        <f t="shared" si="61"/>
        <v>0</v>
      </c>
      <c r="AF152" s="33"/>
      <c r="AG152" s="33">
        <f t="shared" si="62"/>
        <v>0</v>
      </c>
      <c r="AH152" s="33"/>
      <c r="AI152" s="33">
        <f t="shared" si="63"/>
        <v>0</v>
      </c>
      <c r="AJ152" s="33"/>
      <c r="AK152" s="33">
        <f t="shared" si="64"/>
        <v>0</v>
      </c>
      <c r="AL152" s="33"/>
      <c r="AM152" s="33">
        <f t="shared" si="65"/>
        <v>0</v>
      </c>
      <c r="AN152" s="34">
        <f t="shared" si="66"/>
        <v>0</v>
      </c>
      <c r="AO152" s="34">
        <f t="shared" si="52"/>
        <v>0</v>
      </c>
      <c r="AP152" s="34">
        <f t="shared" si="48"/>
        <v>4</v>
      </c>
      <c r="AQ152" s="163">
        <f t="shared" si="49"/>
        <v>3461.64</v>
      </c>
      <c r="AR152" s="100"/>
      <c r="AS152" s="35"/>
      <c r="AT152" s="36">
        <f t="shared" si="47"/>
        <v>0</v>
      </c>
      <c r="AU152" s="37" t="str">
        <f t="shared" si="53"/>
        <v>NÃO MEDIDO</v>
      </c>
      <c r="AV152" s="38"/>
      <c r="AW152" s="39"/>
    </row>
    <row r="153" spans="1:49" s="2" customFormat="1" ht="66.75" customHeight="1" x14ac:dyDescent="0.2">
      <c r="A153" s="2" t="s">
        <v>134</v>
      </c>
      <c r="C153" s="78" t="s">
        <v>109</v>
      </c>
      <c r="D153" s="29" t="s">
        <v>366</v>
      </c>
      <c r="E153" s="30" t="s">
        <v>108</v>
      </c>
      <c r="F153" s="66">
        <v>4</v>
      </c>
      <c r="G153" s="67"/>
      <c r="H153" s="68"/>
      <c r="I153" s="66">
        <f t="shared" si="45"/>
        <v>4</v>
      </c>
      <c r="J153" s="31">
        <v>1112.67</v>
      </c>
      <c r="K153" s="32">
        <f t="shared" si="46"/>
        <v>4450.68</v>
      </c>
      <c r="L153" s="33"/>
      <c r="M153" s="33">
        <f t="shared" si="50"/>
        <v>0</v>
      </c>
      <c r="N153" s="33"/>
      <c r="O153" s="33">
        <f t="shared" si="51"/>
        <v>0</v>
      </c>
      <c r="P153" s="33"/>
      <c r="Q153" s="33">
        <f t="shared" si="54"/>
        <v>0</v>
      </c>
      <c r="R153" s="33"/>
      <c r="S153" s="33">
        <f t="shared" si="55"/>
        <v>0</v>
      </c>
      <c r="T153" s="33"/>
      <c r="U153" s="33">
        <f t="shared" si="56"/>
        <v>0</v>
      </c>
      <c r="V153" s="33"/>
      <c r="W153" s="33">
        <f t="shared" si="57"/>
        <v>0</v>
      </c>
      <c r="X153" s="33"/>
      <c r="Y153" s="33">
        <f t="shared" si="58"/>
        <v>0</v>
      </c>
      <c r="Z153" s="33"/>
      <c r="AA153" s="33">
        <f t="shared" si="59"/>
        <v>0</v>
      </c>
      <c r="AB153" s="33"/>
      <c r="AC153" s="33">
        <f t="shared" si="60"/>
        <v>0</v>
      </c>
      <c r="AD153" s="33"/>
      <c r="AE153" s="33">
        <f t="shared" si="61"/>
        <v>0</v>
      </c>
      <c r="AF153" s="33"/>
      <c r="AG153" s="33">
        <f t="shared" si="62"/>
        <v>0</v>
      </c>
      <c r="AH153" s="33"/>
      <c r="AI153" s="33">
        <f t="shared" si="63"/>
        <v>0</v>
      </c>
      <c r="AJ153" s="33"/>
      <c r="AK153" s="33">
        <f t="shared" si="64"/>
        <v>0</v>
      </c>
      <c r="AL153" s="33"/>
      <c r="AM153" s="33">
        <f t="shared" si="65"/>
        <v>0</v>
      </c>
      <c r="AN153" s="34">
        <f t="shared" si="66"/>
        <v>0</v>
      </c>
      <c r="AO153" s="34">
        <f t="shared" si="52"/>
        <v>0</v>
      </c>
      <c r="AP153" s="34">
        <f t="shared" si="48"/>
        <v>4</v>
      </c>
      <c r="AQ153" s="163">
        <f t="shared" si="49"/>
        <v>4450.68</v>
      </c>
      <c r="AR153" s="100"/>
      <c r="AS153" s="35"/>
      <c r="AT153" s="36">
        <f t="shared" si="47"/>
        <v>0</v>
      </c>
      <c r="AU153" s="37" t="str">
        <f t="shared" si="53"/>
        <v>NÃO MEDIDO</v>
      </c>
      <c r="AV153" s="38"/>
      <c r="AW153" s="39"/>
    </row>
    <row r="154" spans="1:49" s="2" customFormat="1" ht="66" customHeight="1" x14ac:dyDescent="0.2">
      <c r="A154" s="2" t="s">
        <v>134</v>
      </c>
      <c r="C154" s="78" t="s">
        <v>367</v>
      </c>
      <c r="D154" s="29" t="s">
        <v>368</v>
      </c>
      <c r="E154" s="30" t="s">
        <v>108</v>
      </c>
      <c r="F154" s="66">
        <v>4</v>
      </c>
      <c r="G154" s="67"/>
      <c r="H154" s="68"/>
      <c r="I154" s="66">
        <f t="shared" si="45"/>
        <v>4</v>
      </c>
      <c r="J154" s="31">
        <v>1730.82</v>
      </c>
      <c r="K154" s="32">
        <f t="shared" si="46"/>
        <v>6923.28</v>
      </c>
      <c r="L154" s="33"/>
      <c r="M154" s="33">
        <f t="shared" si="50"/>
        <v>0</v>
      </c>
      <c r="N154" s="33"/>
      <c r="O154" s="33">
        <f t="shared" si="51"/>
        <v>0</v>
      </c>
      <c r="P154" s="33"/>
      <c r="Q154" s="33">
        <f t="shared" si="54"/>
        <v>0</v>
      </c>
      <c r="R154" s="33"/>
      <c r="S154" s="33">
        <f t="shared" si="55"/>
        <v>0</v>
      </c>
      <c r="T154" s="33"/>
      <c r="U154" s="33">
        <f t="shared" si="56"/>
        <v>0</v>
      </c>
      <c r="V154" s="33"/>
      <c r="W154" s="33">
        <f t="shared" si="57"/>
        <v>0</v>
      </c>
      <c r="X154" s="33"/>
      <c r="Y154" s="33">
        <f t="shared" si="58"/>
        <v>0</v>
      </c>
      <c r="Z154" s="33"/>
      <c r="AA154" s="33">
        <f t="shared" si="59"/>
        <v>0</v>
      </c>
      <c r="AB154" s="33"/>
      <c r="AC154" s="33">
        <f t="shared" si="60"/>
        <v>0</v>
      </c>
      <c r="AD154" s="33"/>
      <c r="AE154" s="33">
        <f t="shared" si="61"/>
        <v>0</v>
      </c>
      <c r="AF154" s="33"/>
      <c r="AG154" s="33">
        <f t="shared" si="62"/>
        <v>0</v>
      </c>
      <c r="AH154" s="33"/>
      <c r="AI154" s="33">
        <f t="shared" si="63"/>
        <v>0</v>
      </c>
      <c r="AJ154" s="33"/>
      <c r="AK154" s="33">
        <f t="shared" si="64"/>
        <v>0</v>
      </c>
      <c r="AL154" s="33"/>
      <c r="AM154" s="33">
        <f t="shared" si="65"/>
        <v>0</v>
      </c>
      <c r="AN154" s="34">
        <f t="shared" si="66"/>
        <v>0</v>
      </c>
      <c r="AO154" s="34">
        <f t="shared" si="52"/>
        <v>0</v>
      </c>
      <c r="AP154" s="34">
        <f t="shared" si="48"/>
        <v>4</v>
      </c>
      <c r="AQ154" s="163">
        <f t="shared" si="49"/>
        <v>6923.28</v>
      </c>
      <c r="AR154" s="100"/>
      <c r="AS154" s="35"/>
      <c r="AT154" s="36">
        <f t="shared" si="47"/>
        <v>0</v>
      </c>
      <c r="AU154" s="37" t="str">
        <f t="shared" si="53"/>
        <v>NÃO MEDIDO</v>
      </c>
      <c r="AV154" s="38"/>
      <c r="AW154" s="39"/>
    </row>
    <row r="155" spans="1:49" s="2" customFormat="1" ht="35.1" customHeight="1" x14ac:dyDescent="0.2">
      <c r="A155" s="2" t="s">
        <v>134</v>
      </c>
      <c r="C155" s="78" t="s">
        <v>369</v>
      </c>
      <c r="D155" s="29" t="s">
        <v>370</v>
      </c>
      <c r="E155" s="30" t="s">
        <v>57</v>
      </c>
      <c r="F155" s="66">
        <v>12</v>
      </c>
      <c r="G155" s="67"/>
      <c r="H155" s="68"/>
      <c r="I155" s="66">
        <f t="shared" si="45"/>
        <v>12</v>
      </c>
      <c r="J155" s="31">
        <v>96.88</v>
      </c>
      <c r="K155" s="32">
        <f t="shared" si="46"/>
        <v>1162.56</v>
      </c>
      <c r="L155" s="33"/>
      <c r="M155" s="33">
        <f t="shared" si="50"/>
        <v>0</v>
      </c>
      <c r="N155" s="33"/>
      <c r="O155" s="33">
        <f t="shared" si="51"/>
        <v>0</v>
      </c>
      <c r="P155" s="33"/>
      <c r="Q155" s="33">
        <f t="shared" si="54"/>
        <v>0</v>
      </c>
      <c r="R155" s="33"/>
      <c r="S155" s="33">
        <f t="shared" si="55"/>
        <v>0</v>
      </c>
      <c r="T155" s="33"/>
      <c r="U155" s="33">
        <f t="shared" si="56"/>
        <v>0</v>
      </c>
      <c r="V155" s="33"/>
      <c r="W155" s="33">
        <f t="shared" si="57"/>
        <v>0</v>
      </c>
      <c r="X155" s="33"/>
      <c r="Y155" s="33">
        <f t="shared" si="58"/>
        <v>0</v>
      </c>
      <c r="Z155" s="33"/>
      <c r="AA155" s="33">
        <f t="shared" si="59"/>
        <v>0</v>
      </c>
      <c r="AB155" s="33"/>
      <c r="AC155" s="33">
        <f t="shared" si="60"/>
        <v>0</v>
      </c>
      <c r="AD155" s="33"/>
      <c r="AE155" s="33">
        <f t="shared" si="61"/>
        <v>0</v>
      </c>
      <c r="AF155" s="33"/>
      <c r="AG155" s="33">
        <f t="shared" si="62"/>
        <v>0</v>
      </c>
      <c r="AH155" s="33"/>
      <c r="AI155" s="33">
        <f t="shared" si="63"/>
        <v>0</v>
      </c>
      <c r="AJ155" s="33"/>
      <c r="AK155" s="33">
        <f t="shared" si="64"/>
        <v>0</v>
      </c>
      <c r="AL155" s="33"/>
      <c r="AM155" s="33">
        <f t="shared" si="65"/>
        <v>0</v>
      </c>
      <c r="AN155" s="34">
        <f t="shared" si="66"/>
        <v>0</v>
      </c>
      <c r="AO155" s="34">
        <f t="shared" si="52"/>
        <v>0</v>
      </c>
      <c r="AP155" s="34">
        <f t="shared" si="48"/>
        <v>12</v>
      </c>
      <c r="AQ155" s="163">
        <f t="shared" si="49"/>
        <v>1162.56</v>
      </c>
      <c r="AR155" s="100"/>
      <c r="AS155" s="35"/>
      <c r="AT155" s="36">
        <f t="shared" si="47"/>
        <v>0</v>
      </c>
      <c r="AU155" s="37" t="str">
        <f t="shared" si="53"/>
        <v>NÃO MEDIDO</v>
      </c>
      <c r="AV155" s="38"/>
      <c r="AW155" s="39"/>
    </row>
    <row r="156" spans="1:49" s="2" customFormat="1" ht="51" customHeight="1" x14ac:dyDescent="0.2">
      <c r="A156" s="2" t="s">
        <v>134</v>
      </c>
      <c r="C156" s="78" t="s">
        <v>371</v>
      </c>
      <c r="D156" s="29" t="s">
        <v>372</v>
      </c>
      <c r="E156" s="30" t="s">
        <v>54</v>
      </c>
      <c r="F156" s="66">
        <v>20</v>
      </c>
      <c r="G156" s="67"/>
      <c r="H156" s="68"/>
      <c r="I156" s="66">
        <f t="shared" si="45"/>
        <v>20</v>
      </c>
      <c r="J156" s="31">
        <v>194.48</v>
      </c>
      <c r="K156" s="32">
        <f t="shared" si="46"/>
        <v>3889.6</v>
      </c>
      <c r="L156" s="33"/>
      <c r="M156" s="33">
        <f t="shared" si="50"/>
        <v>0</v>
      </c>
      <c r="N156" s="33"/>
      <c r="O156" s="33">
        <f t="shared" si="51"/>
        <v>0</v>
      </c>
      <c r="P156" s="33"/>
      <c r="Q156" s="33">
        <f t="shared" si="54"/>
        <v>0</v>
      </c>
      <c r="R156" s="33"/>
      <c r="S156" s="33">
        <f t="shared" si="55"/>
        <v>0</v>
      </c>
      <c r="T156" s="33"/>
      <c r="U156" s="33">
        <f t="shared" si="56"/>
        <v>0</v>
      </c>
      <c r="V156" s="33"/>
      <c r="W156" s="33">
        <f t="shared" si="57"/>
        <v>0</v>
      </c>
      <c r="X156" s="33"/>
      <c r="Y156" s="33">
        <f t="shared" si="58"/>
        <v>0</v>
      </c>
      <c r="Z156" s="33"/>
      <c r="AA156" s="33">
        <f t="shared" si="59"/>
        <v>0</v>
      </c>
      <c r="AB156" s="33"/>
      <c r="AC156" s="33">
        <f t="shared" si="60"/>
        <v>0</v>
      </c>
      <c r="AD156" s="33"/>
      <c r="AE156" s="33">
        <f t="shared" si="61"/>
        <v>0</v>
      </c>
      <c r="AF156" s="33"/>
      <c r="AG156" s="33">
        <f t="shared" si="62"/>
        <v>0</v>
      </c>
      <c r="AH156" s="33"/>
      <c r="AI156" s="33">
        <f t="shared" si="63"/>
        <v>0</v>
      </c>
      <c r="AJ156" s="33"/>
      <c r="AK156" s="33">
        <f t="shared" si="64"/>
        <v>0</v>
      </c>
      <c r="AL156" s="33"/>
      <c r="AM156" s="33">
        <f t="shared" si="65"/>
        <v>0</v>
      </c>
      <c r="AN156" s="34">
        <f t="shared" si="66"/>
        <v>0</v>
      </c>
      <c r="AO156" s="34">
        <f t="shared" si="52"/>
        <v>0</v>
      </c>
      <c r="AP156" s="34">
        <f t="shared" si="48"/>
        <v>20</v>
      </c>
      <c r="AQ156" s="163">
        <f t="shared" si="49"/>
        <v>3889.6</v>
      </c>
      <c r="AR156" s="100"/>
      <c r="AS156" s="35"/>
      <c r="AT156" s="36">
        <f t="shared" si="47"/>
        <v>0</v>
      </c>
      <c r="AU156" s="37" t="str">
        <f t="shared" si="53"/>
        <v>NÃO MEDIDO</v>
      </c>
      <c r="AV156" s="38"/>
      <c r="AW156" s="39"/>
    </row>
    <row r="157" spans="1:49" s="2" customFormat="1" ht="48" customHeight="1" x14ac:dyDescent="0.2">
      <c r="A157" s="2" t="s">
        <v>134</v>
      </c>
      <c r="C157" s="78" t="s">
        <v>373</v>
      </c>
      <c r="D157" s="29" t="s">
        <v>374</v>
      </c>
      <c r="E157" s="30" t="s">
        <v>54</v>
      </c>
      <c r="F157" s="66">
        <v>87</v>
      </c>
      <c r="G157" s="67"/>
      <c r="H157" s="68"/>
      <c r="I157" s="66">
        <f t="shared" si="45"/>
        <v>87</v>
      </c>
      <c r="J157" s="31">
        <v>144.49</v>
      </c>
      <c r="K157" s="32">
        <f t="shared" si="46"/>
        <v>12570.63</v>
      </c>
      <c r="L157" s="33"/>
      <c r="M157" s="33">
        <f t="shared" si="50"/>
        <v>0</v>
      </c>
      <c r="N157" s="33"/>
      <c r="O157" s="33">
        <f t="shared" si="51"/>
        <v>0</v>
      </c>
      <c r="P157" s="33"/>
      <c r="Q157" s="33">
        <f t="shared" si="54"/>
        <v>0</v>
      </c>
      <c r="R157" s="33"/>
      <c r="S157" s="33">
        <f t="shared" si="55"/>
        <v>0</v>
      </c>
      <c r="T157" s="33"/>
      <c r="U157" s="33">
        <f t="shared" si="56"/>
        <v>0</v>
      </c>
      <c r="V157" s="33"/>
      <c r="W157" s="33">
        <f t="shared" si="57"/>
        <v>0</v>
      </c>
      <c r="X157" s="33"/>
      <c r="Y157" s="33">
        <f t="shared" si="58"/>
        <v>0</v>
      </c>
      <c r="Z157" s="33"/>
      <c r="AA157" s="33">
        <f t="shared" si="59"/>
        <v>0</v>
      </c>
      <c r="AB157" s="33"/>
      <c r="AC157" s="33">
        <f t="shared" si="60"/>
        <v>0</v>
      </c>
      <c r="AD157" s="33"/>
      <c r="AE157" s="33">
        <f t="shared" si="61"/>
        <v>0</v>
      </c>
      <c r="AF157" s="33"/>
      <c r="AG157" s="33">
        <f t="shared" si="62"/>
        <v>0</v>
      </c>
      <c r="AH157" s="33"/>
      <c r="AI157" s="33">
        <f t="shared" si="63"/>
        <v>0</v>
      </c>
      <c r="AJ157" s="33"/>
      <c r="AK157" s="33">
        <f t="shared" si="64"/>
        <v>0</v>
      </c>
      <c r="AL157" s="33"/>
      <c r="AM157" s="33">
        <f t="shared" si="65"/>
        <v>0</v>
      </c>
      <c r="AN157" s="34">
        <f t="shared" si="66"/>
        <v>0</v>
      </c>
      <c r="AO157" s="34">
        <f t="shared" si="52"/>
        <v>0</v>
      </c>
      <c r="AP157" s="34">
        <f t="shared" si="48"/>
        <v>87</v>
      </c>
      <c r="AQ157" s="163">
        <f t="shared" si="49"/>
        <v>12570.63</v>
      </c>
      <c r="AR157" s="100"/>
      <c r="AS157" s="35"/>
      <c r="AT157" s="36">
        <f t="shared" si="47"/>
        <v>0</v>
      </c>
      <c r="AU157" s="37" t="str">
        <f t="shared" si="53"/>
        <v>NÃO MEDIDO</v>
      </c>
      <c r="AV157" s="38"/>
      <c r="AW157" s="39"/>
    </row>
    <row r="158" spans="1:49" s="2" customFormat="1" ht="47.25" customHeight="1" x14ac:dyDescent="0.2">
      <c r="A158" s="2" t="s">
        <v>134</v>
      </c>
      <c r="C158" s="78" t="s">
        <v>375</v>
      </c>
      <c r="D158" s="29" t="s">
        <v>376</v>
      </c>
      <c r="E158" s="30" t="s">
        <v>54</v>
      </c>
      <c r="F158" s="66">
        <v>6.5</v>
      </c>
      <c r="G158" s="67"/>
      <c r="H158" s="68"/>
      <c r="I158" s="66">
        <f t="shared" si="45"/>
        <v>6.5</v>
      </c>
      <c r="J158" s="31">
        <v>328.34</v>
      </c>
      <c r="K158" s="32">
        <f t="shared" si="46"/>
        <v>2134.21</v>
      </c>
      <c r="L158" s="33"/>
      <c r="M158" s="33">
        <f t="shared" si="50"/>
        <v>0</v>
      </c>
      <c r="N158" s="33"/>
      <c r="O158" s="33">
        <f t="shared" si="51"/>
        <v>0</v>
      </c>
      <c r="P158" s="33"/>
      <c r="Q158" s="33">
        <f t="shared" si="54"/>
        <v>0</v>
      </c>
      <c r="R158" s="33"/>
      <c r="S158" s="33">
        <f t="shared" si="55"/>
        <v>0</v>
      </c>
      <c r="T158" s="33"/>
      <c r="U158" s="33">
        <f t="shared" si="56"/>
        <v>0</v>
      </c>
      <c r="V158" s="33"/>
      <c r="W158" s="33">
        <f t="shared" si="57"/>
        <v>0</v>
      </c>
      <c r="X158" s="33"/>
      <c r="Y158" s="33">
        <f t="shared" si="58"/>
        <v>0</v>
      </c>
      <c r="Z158" s="33"/>
      <c r="AA158" s="33">
        <f t="shared" si="59"/>
        <v>0</v>
      </c>
      <c r="AB158" s="33"/>
      <c r="AC158" s="33">
        <f t="shared" si="60"/>
        <v>0</v>
      </c>
      <c r="AD158" s="33"/>
      <c r="AE158" s="33">
        <f t="shared" si="61"/>
        <v>0</v>
      </c>
      <c r="AF158" s="33"/>
      <c r="AG158" s="33">
        <f t="shared" si="62"/>
        <v>0</v>
      </c>
      <c r="AH158" s="33"/>
      <c r="AI158" s="33">
        <f t="shared" si="63"/>
        <v>0</v>
      </c>
      <c r="AJ158" s="33"/>
      <c r="AK158" s="33">
        <f t="shared" si="64"/>
        <v>0</v>
      </c>
      <c r="AL158" s="33"/>
      <c r="AM158" s="33">
        <f t="shared" si="65"/>
        <v>0</v>
      </c>
      <c r="AN158" s="34">
        <f t="shared" si="66"/>
        <v>0</v>
      </c>
      <c r="AO158" s="34">
        <f t="shared" si="52"/>
        <v>0</v>
      </c>
      <c r="AP158" s="34">
        <f t="shared" si="48"/>
        <v>6.5</v>
      </c>
      <c r="AQ158" s="163">
        <f t="shared" si="49"/>
        <v>2134.21</v>
      </c>
      <c r="AR158" s="100"/>
      <c r="AS158" s="35"/>
      <c r="AT158" s="36">
        <f t="shared" si="47"/>
        <v>0</v>
      </c>
      <c r="AU158" s="37" t="str">
        <f t="shared" si="53"/>
        <v>NÃO MEDIDO</v>
      </c>
      <c r="AV158" s="38"/>
      <c r="AW158" s="39"/>
    </row>
    <row r="159" spans="1:49" s="2" customFormat="1" ht="33" customHeight="1" x14ac:dyDescent="0.2">
      <c r="A159" s="2" t="s">
        <v>134</v>
      </c>
      <c r="C159" s="78" t="s">
        <v>377</v>
      </c>
      <c r="D159" s="29" t="s">
        <v>147</v>
      </c>
      <c r="E159" s="30" t="s">
        <v>57</v>
      </c>
      <c r="F159" s="66">
        <v>3</v>
      </c>
      <c r="G159" s="67"/>
      <c r="H159" s="68"/>
      <c r="I159" s="66">
        <f t="shared" si="45"/>
        <v>3</v>
      </c>
      <c r="J159" s="31">
        <v>111.17</v>
      </c>
      <c r="K159" s="32">
        <f t="shared" si="46"/>
        <v>333.51</v>
      </c>
      <c r="L159" s="33"/>
      <c r="M159" s="33">
        <f t="shared" si="50"/>
        <v>0</v>
      </c>
      <c r="N159" s="33"/>
      <c r="O159" s="33">
        <f t="shared" si="51"/>
        <v>0</v>
      </c>
      <c r="P159" s="33"/>
      <c r="Q159" s="33">
        <f t="shared" si="54"/>
        <v>0</v>
      </c>
      <c r="R159" s="33"/>
      <c r="S159" s="33">
        <f t="shared" si="55"/>
        <v>0</v>
      </c>
      <c r="T159" s="33"/>
      <c r="U159" s="33">
        <f t="shared" si="56"/>
        <v>0</v>
      </c>
      <c r="V159" s="33"/>
      <c r="W159" s="33">
        <f t="shared" si="57"/>
        <v>0</v>
      </c>
      <c r="X159" s="33"/>
      <c r="Y159" s="33">
        <f t="shared" si="58"/>
        <v>0</v>
      </c>
      <c r="Z159" s="33"/>
      <c r="AA159" s="33">
        <f t="shared" si="59"/>
        <v>0</v>
      </c>
      <c r="AB159" s="33"/>
      <c r="AC159" s="33">
        <f t="shared" si="60"/>
        <v>0</v>
      </c>
      <c r="AD159" s="33"/>
      <c r="AE159" s="33">
        <f t="shared" si="61"/>
        <v>0</v>
      </c>
      <c r="AF159" s="33"/>
      <c r="AG159" s="33">
        <f t="shared" si="62"/>
        <v>0</v>
      </c>
      <c r="AH159" s="33"/>
      <c r="AI159" s="33">
        <f t="shared" si="63"/>
        <v>0</v>
      </c>
      <c r="AJ159" s="33"/>
      <c r="AK159" s="33">
        <f t="shared" si="64"/>
        <v>0</v>
      </c>
      <c r="AL159" s="33"/>
      <c r="AM159" s="33">
        <f t="shared" si="65"/>
        <v>0</v>
      </c>
      <c r="AN159" s="34">
        <f t="shared" si="66"/>
        <v>0</v>
      </c>
      <c r="AO159" s="34">
        <f t="shared" si="52"/>
        <v>0</v>
      </c>
      <c r="AP159" s="34">
        <f t="shared" si="48"/>
        <v>3</v>
      </c>
      <c r="AQ159" s="163">
        <f t="shared" si="49"/>
        <v>333.51</v>
      </c>
      <c r="AR159" s="100"/>
      <c r="AS159" s="35"/>
      <c r="AT159" s="36">
        <f t="shared" si="47"/>
        <v>0</v>
      </c>
      <c r="AU159" s="37" t="str">
        <f t="shared" si="53"/>
        <v>NÃO MEDIDO</v>
      </c>
      <c r="AV159" s="38"/>
      <c r="AW159" s="39"/>
    </row>
    <row r="160" spans="1:49" s="2" customFormat="1" ht="30" customHeight="1" x14ac:dyDescent="0.2">
      <c r="A160" s="2" t="s">
        <v>134</v>
      </c>
      <c r="C160" s="78" t="s">
        <v>378</v>
      </c>
      <c r="D160" s="29" t="s">
        <v>148</v>
      </c>
      <c r="E160" s="30" t="s">
        <v>149</v>
      </c>
      <c r="F160" s="66">
        <v>54</v>
      </c>
      <c r="G160" s="67"/>
      <c r="H160" s="68"/>
      <c r="I160" s="66">
        <f t="shared" si="45"/>
        <v>54</v>
      </c>
      <c r="J160" s="31">
        <v>41.25</v>
      </c>
      <c r="K160" s="32">
        <f t="shared" si="46"/>
        <v>2227.5</v>
      </c>
      <c r="L160" s="33"/>
      <c r="M160" s="33">
        <f t="shared" si="50"/>
        <v>0</v>
      </c>
      <c r="N160" s="33"/>
      <c r="O160" s="33">
        <f t="shared" si="51"/>
        <v>0</v>
      </c>
      <c r="P160" s="33"/>
      <c r="Q160" s="33">
        <f t="shared" si="54"/>
        <v>0</v>
      </c>
      <c r="R160" s="33"/>
      <c r="S160" s="33">
        <f t="shared" si="55"/>
        <v>0</v>
      </c>
      <c r="T160" s="33"/>
      <c r="U160" s="33">
        <f t="shared" si="56"/>
        <v>0</v>
      </c>
      <c r="V160" s="33"/>
      <c r="W160" s="33">
        <f t="shared" si="57"/>
        <v>0</v>
      </c>
      <c r="X160" s="33"/>
      <c r="Y160" s="33">
        <f t="shared" si="58"/>
        <v>0</v>
      </c>
      <c r="Z160" s="33"/>
      <c r="AA160" s="33">
        <f t="shared" si="59"/>
        <v>0</v>
      </c>
      <c r="AB160" s="33"/>
      <c r="AC160" s="33">
        <f t="shared" si="60"/>
        <v>0</v>
      </c>
      <c r="AD160" s="33"/>
      <c r="AE160" s="33">
        <f t="shared" si="61"/>
        <v>0</v>
      </c>
      <c r="AF160" s="33"/>
      <c r="AG160" s="33">
        <f t="shared" si="62"/>
        <v>0</v>
      </c>
      <c r="AH160" s="33"/>
      <c r="AI160" s="33">
        <f t="shared" si="63"/>
        <v>0</v>
      </c>
      <c r="AJ160" s="33"/>
      <c r="AK160" s="33">
        <f t="shared" si="64"/>
        <v>0</v>
      </c>
      <c r="AL160" s="33"/>
      <c r="AM160" s="33">
        <f t="shared" si="65"/>
        <v>0</v>
      </c>
      <c r="AN160" s="34">
        <f t="shared" si="66"/>
        <v>0</v>
      </c>
      <c r="AO160" s="34">
        <f t="shared" si="52"/>
        <v>0</v>
      </c>
      <c r="AP160" s="34">
        <f t="shared" si="48"/>
        <v>54</v>
      </c>
      <c r="AQ160" s="163">
        <f t="shared" si="49"/>
        <v>2227.5</v>
      </c>
      <c r="AR160" s="100"/>
      <c r="AS160" s="35"/>
      <c r="AT160" s="36">
        <f t="shared" si="47"/>
        <v>0</v>
      </c>
      <c r="AU160" s="37" t="str">
        <f t="shared" si="53"/>
        <v>NÃO MEDIDO</v>
      </c>
      <c r="AV160" s="38"/>
      <c r="AW160" s="39"/>
    </row>
    <row r="161" spans="1:49" s="2" customFormat="1" ht="35.1" customHeight="1" x14ac:dyDescent="0.2">
      <c r="A161" s="2" t="s">
        <v>135</v>
      </c>
      <c r="C161" s="78">
        <v>21000</v>
      </c>
      <c r="D161" s="29" t="s">
        <v>110</v>
      </c>
      <c r="E161" s="30"/>
      <c r="F161" s="66"/>
      <c r="G161" s="67"/>
      <c r="H161" s="68"/>
      <c r="I161" s="66">
        <f t="shared" si="45"/>
        <v>0</v>
      </c>
      <c r="J161" s="31"/>
      <c r="K161" s="32">
        <f t="shared" si="46"/>
        <v>0</v>
      </c>
      <c r="L161" s="33"/>
      <c r="M161" s="33">
        <f t="shared" si="50"/>
        <v>0</v>
      </c>
      <c r="N161" s="33"/>
      <c r="O161" s="33">
        <f t="shared" si="51"/>
        <v>0</v>
      </c>
      <c r="P161" s="33"/>
      <c r="Q161" s="33">
        <f t="shared" si="54"/>
        <v>0</v>
      </c>
      <c r="R161" s="33"/>
      <c r="S161" s="33">
        <f t="shared" si="55"/>
        <v>0</v>
      </c>
      <c r="T161" s="33"/>
      <c r="U161" s="33">
        <f t="shared" si="56"/>
        <v>0</v>
      </c>
      <c r="V161" s="33"/>
      <c r="W161" s="33">
        <f t="shared" si="57"/>
        <v>0</v>
      </c>
      <c r="X161" s="33"/>
      <c r="Y161" s="33">
        <f t="shared" si="58"/>
        <v>0</v>
      </c>
      <c r="Z161" s="33"/>
      <c r="AA161" s="33">
        <f t="shared" si="59"/>
        <v>0</v>
      </c>
      <c r="AB161" s="33"/>
      <c r="AC161" s="33">
        <f t="shared" si="60"/>
        <v>0</v>
      </c>
      <c r="AD161" s="33"/>
      <c r="AE161" s="33">
        <f t="shared" si="61"/>
        <v>0</v>
      </c>
      <c r="AF161" s="33"/>
      <c r="AG161" s="33">
        <f t="shared" si="62"/>
        <v>0</v>
      </c>
      <c r="AH161" s="33"/>
      <c r="AI161" s="33">
        <f t="shared" si="63"/>
        <v>0</v>
      </c>
      <c r="AJ161" s="33"/>
      <c r="AK161" s="33">
        <f t="shared" si="64"/>
        <v>0</v>
      </c>
      <c r="AL161" s="33"/>
      <c r="AM161" s="33">
        <f t="shared" si="65"/>
        <v>0</v>
      </c>
      <c r="AN161" s="34">
        <f t="shared" si="66"/>
        <v>0</v>
      </c>
      <c r="AO161" s="34">
        <f t="shared" si="52"/>
        <v>0</v>
      </c>
      <c r="AP161" s="34">
        <f t="shared" si="48"/>
        <v>0</v>
      </c>
      <c r="AQ161" s="163">
        <f t="shared" si="49"/>
        <v>0</v>
      </c>
      <c r="AR161" s="100"/>
      <c r="AS161" s="35"/>
      <c r="AT161" s="36">
        <f t="shared" si="47"/>
        <v>0</v>
      </c>
      <c r="AU161" s="37" t="str">
        <f>IF(COUNTIF(AU162:AU163,"MEDIDO")&lt;&gt;0,"MEDIDO","NÃO MEDIDO")</f>
        <v>NÃO MEDIDO</v>
      </c>
      <c r="AV161" s="38"/>
      <c r="AW161" s="39"/>
    </row>
    <row r="162" spans="1:49" s="2" customFormat="1" ht="35.1" customHeight="1" x14ac:dyDescent="0.2">
      <c r="A162" s="2" t="s">
        <v>134</v>
      </c>
      <c r="C162" s="78" t="s">
        <v>111</v>
      </c>
      <c r="D162" s="29" t="s">
        <v>112</v>
      </c>
      <c r="E162" s="30" t="s">
        <v>57</v>
      </c>
      <c r="F162" s="66">
        <v>2</v>
      </c>
      <c r="G162" s="67"/>
      <c r="H162" s="68"/>
      <c r="I162" s="66">
        <f t="shared" si="45"/>
        <v>2</v>
      </c>
      <c r="J162" s="31">
        <v>365.14</v>
      </c>
      <c r="K162" s="32">
        <f t="shared" si="46"/>
        <v>730.28</v>
      </c>
      <c r="L162" s="33"/>
      <c r="M162" s="33">
        <f t="shared" si="50"/>
        <v>0</v>
      </c>
      <c r="N162" s="33"/>
      <c r="O162" s="33">
        <f t="shared" si="51"/>
        <v>0</v>
      </c>
      <c r="P162" s="33"/>
      <c r="Q162" s="33">
        <f t="shared" si="54"/>
        <v>0</v>
      </c>
      <c r="R162" s="33"/>
      <c r="S162" s="33">
        <f t="shared" si="55"/>
        <v>0</v>
      </c>
      <c r="T162" s="33"/>
      <c r="U162" s="33">
        <f t="shared" si="56"/>
        <v>0</v>
      </c>
      <c r="V162" s="33"/>
      <c r="W162" s="33">
        <f t="shared" si="57"/>
        <v>0</v>
      </c>
      <c r="X162" s="33"/>
      <c r="Y162" s="33">
        <f t="shared" si="58"/>
        <v>0</v>
      </c>
      <c r="Z162" s="33"/>
      <c r="AA162" s="33">
        <f t="shared" si="59"/>
        <v>0</v>
      </c>
      <c r="AB162" s="33"/>
      <c r="AC162" s="33">
        <f t="shared" si="60"/>
        <v>0</v>
      </c>
      <c r="AD162" s="33"/>
      <c r="AE162" s="33">
        <f t="shared" si="61"/>
        <v>0</v>
      </c>
      <c r="AF162" s="33"/>
      <c r="AG162" s="33">
        <f t="shared" si="62"/>
        <v>0</v>
      </c>
      <c r="AH162" s="33"/>
      <c r="AI162" s="33">
        <f t="shared" si="63"/>
        <v>0</v>
      </c>
      <c r="AJ162" s="33"/>
      <c r="AK162" s="33">
        <f t="shared" si="64"/>
        <v>0</v>
      </c>
      <c r="AL162" s="33"/>
      <c r="AM162" s="33">
        <f t="shared" si="65"/>
        <v>0</v>
      </c>
      <c r="AN162" s="34">
        <f t="shared" si="66"/>
        <v>0</v>
      </c>
      <c r="AO162" s="34">
        <f t="shared" si="52"/>
        <v>0</v>
      </c>
      <c r="AP162" s="34">
        <f t="shared" si="48"/>
        <v>2</v>
      </c>
      <c r="AQ162" s="163">
        <f t="shared" si="49"/>
        <v>730.28</v>
      </c>
      <c r="AR162" s="100"/>
      <c r="AS162" s="35"/>
      <c r="AT162" s="36">
        <f t="shared" si="47"/>
        <v>0</v>
      </c>
      <c r="AU162" s="37" t="str">
        <f t="shared" si="53"/>
        <v>NÃO MEDIDO</v>
      </c>
      <c r="AV162" s="38"/>
      <c r="AW162" s="39"/>
    </row>
    <row r="163" spans="1:49" s="2" customFormat="1" ht="35.1" customHeight="1" x14ac:dyDescent="0.2">
      <c r="A163" s="2" t="s">
        <v>134</v>
      </c>
      <c r="C163" s="78" t="s">
        <v>113</v>
      </c>
      <c r="D163" s="29" t="s">
        <v>114</v>
      </c>
      <c r="E163" s="30" t="s">
        <v>54</v>
      </c>
      <c r="F163" s="66">
        <v>1</v>
      </c>
      <c r="G163" s="67"/>
      <c r="H163" s="68"/>
      <c r="I163" s="66">
        <f t="shared" si="45"/>
        <v>1</v>
      </c>
      <c r="J163" s="31">
        <v>477.77</v>
      </c>
      <c r="K163" s="32">
        <f t="shared" si="46"/>
        <v>477.77</v>
      </c>
      <c r="L163" s="33"/>
      <c r="M163" s="33">
        <f t="shared" si="50"/>
        <v>0</v>
      </c>
      <c r="N163" s="33"/>
      <c r="O163" s="33">
        <f t="shared" si="51"/>
        <v>0</v>
      </c>
      <c r="P163" s="33"/>
      <c r="Q163" s="33">
        <f t="shared" si="54"/>
        <v>0</v>
      </c>
      <c r="R163" s="33"/>
      <c r="S163" s="33">
        <f t="shared" si="55"/>
        <v>0</v>
      </c>
      <c r="T163" s="33"/>
      <c r="U163" s="33">
        <f t="shared" si="56"/>
        <v>0</v>
      </c>
      <c r="V163" s="33"/>
      <c r="W163" s="33">
        <f t="shared" si="57"/>
        <v>0</v>
      </c>
      <c r="X163" s="33"/>
      <c r="Y163" s="33">
        <f t="shared" si="58"/>
        <v>0</v>
      </c>
      <c r="Z163" s="33"/>
      <c r="AA163" s="33">
        <f t="shared" si="59"/>
        <v>0</v>
      </c>
      <c r="AB163" s="33"/>
      <c r="AC163" s="33">
        <f t="shared" si="60"/>
        <v>0</v>
      </c>
      <c r="AD163" s="33"/>
      <c r="AE163" s="33">
        <f t="shared" si="61"/>
        <v>0</v>
      </c>
      <c r="AF163" s="33"/>
      <c r="AG163" s="33">
        <f t="shared" si="62"/>
        <v>0</v>
      </c>
      <c r="AH163" s="33"/>
      <c r="AI163" s="33">
        <f t="shared" si="63"/>
        <v>0</v>
      </c>
      <c r="AJ163" s="33"/>
      <c r="AK163" s="33">
        <f t="shared" si="64"/>
        <v>0</v>
      </c>
      <c r="AL163" s="33"/>
      <c r="AM163" s="33">
        <f t="shared" si="65"/>
        <v>0</v>
      </c>
      <c r="AN163" s="34">
        <f t="shared" si="66"/>
        <v>0</v>
      </c>
      <c r="AO163" s="34">
        <f t="shared" si="52"/>
        <v>0</v>
      </c>
      <c r="AP163" s="34">
        <f t="shared" si="48"/>
        <v>1</v>
      </c>
      <c r="AQ163" s="163">
        <f t="shared" si="49"/>
        <v>477.77</v>
      </c>
      <c r="AR163" s="100"/>
      <c r="AS163" s="35"/>
      <c r="AT163" s="36">
        <f t="shared" si="47"/>
        <v>0</v>
      </c>
      <c r="AU163" s="37" t="str">
        <f t="shared" si="53"/>
        <v>NÃO MEDIDO</v>
      </c>
      <c r="AV163" s="38"/>
      <c r="AW163" s="39"/>
    </row>
    <row r="164" spans="1:49" s="2" customFormat="1" ht="35.1" customHeight="1" x14ac:dyDescent="0.2">
      <c r="A164" s="2" t="s">
        <v>135</v>
      </c>
      <c r="C164" s="78">
        <v>3</v>
      </c>
      <c r="D164" s="29" t="s">
        <v>379</v>
      </c>
      <c r="E164" s="30"/>
      <c r="F164" s="66"/>
      <c r="G164" s="67"/>
      <c r="H164" s="68"/>
      <c r="I164" s="66">
        <f t="shared" si="45"/>
        <v>0</v>
      </c>
      <c r="J164" s="31"/>
      <c r="K164" s="32">
        <f t="shared" si="46"/>
        <v>0</v>
      </c>
      <c r="L164" s="33"/>
      <c r="M164" s="33">
        <f t="shared" si="50"/>
        <v>0</v>
      </c>
      <c r="N164" s="33"/>
      <c r="O164" s="33">
        <f t="shared" si="51"/>
        <v>0</v>
      </c>
      <c r="P164" s="33"/>
      <c r="Q164" s="33">
        <f t="shared" si="54"/>
        <v>0</v>
      </c>
      <c r="R164" s="33"/>
      <c r="S164" s="33">
        <f t="shared" si="55"/>
        <v>0</v>
      </c>
      <c r="T164" s="33"/>
      <c r="U164" s="33">
        <f t="shared" si="56"/>
        <v>0</v>
      </c>
      <c r="V164" s="33"/>
      <c r="W164" s="33">
        <f t="shared" si="57"/>
        <v>0</v>
      </c>
      <c r="X164" s="33"/>
      <c r="Y164" s="33">
        <f t="shared" si="58"/>
        <v>0</v>
      </c>
      <c r="Z164" s="33"/>
      <c r="AA164" s="33">
        <f t="shared" si="59"/>
        <v>0</v>
      </c>
      <c r="AB164" s="33"/>
      <c r="AC164" s="33">
        <f t="shared" si="60"/>
        <v>0</v>
      </c>
      <c r="AD164" s="33"/>
      <c r="AE164" s="33">
        <f t="shared" si="61"/>
        <v>0</v>
      </c>
      <c r="AF164" s="33"/>
      <c r="AG164" s="33">
        <f t="shared" si="62"/>
        <v>0</v>
      </c>
      <c r="AH164" s="33"/>
      <c r="AI164" s="33">
        <f t="shared" si="63"/>
        <v>0</v>
      </c>
      <c r="AJ164" s="33"/>
      <c r="AK164" s="33">
        <f t="shared" si="64"/>
        <v>0</v>
      </c>
      <c r="AL164" s="33"/>
      <c r="AM164" s="33">
        <f t="shared" si="65"/>
        <v>0</v>
      </c>
      <c r="AN164" s="34">
        <f t="shared" si="66"/>
        <v>0</v>
      </c>
      <c r="AO164" s="34">
        <f t="shared" si="52"/>
        <v>0</v>
      </c>
      <c r="AP164" s="34">
        <f t="shared" si="48"/>
        <v>0</v>
      </c>
      <c r="AQ164" s="163">
        <f t="shared" si="49"/>
        <v>0</v>
      </c>
      <c r="AR164" s="100"/>
      <c r="AS164" s="35"/>
      <c r="AT164" s="36">
        <f t="shared" si="47"/>
        <v>0</v>
      </c>
      <c r="AU164" s="37" t="str">
        <f>IF(COUNTIF(AU165:AU173,"MEDIDO")&lt;&gt;0,"MEDIDO","NÃO MEDIDO")</f>
        <v>NÃO MEDIDO</v>
      </c>
      <c r="AV164" s="38"/>
      <c r="AW164" s="39"/>
    </row>
    <row r="165" spans="1:49" s="2" customFormat="1" ht="35.1" customHeight="1" x14ac:dyDescent="0.2">
      <c r="A165" s="2" t="s">
        <v>135</v>
      </c>
      <c r="C165" s="78">
        <v>30200</v>
      </c>
      <c r="D165" s="29" t="s">
        <v>380</v>
      </c>
      <c r="E165" s="30"/>
      <c r="F165" s="66"/>
      <c r="G165" s="67"/>
      <c r="H165" s="68"/>
      <c r="I165" s="66">
        <f t="shared" si="45"/>
        <v>0</v>
      </c>
      <c r="J165" s="31"/>
      <c r="K165" s="32">
        <f t="shared" si="46"/>
        <v>0</v>
      </c>
      <c r="L165" s="33"/>
      <c r="M165" s="33">
        <f t="shared" si="50"/>
        <v>0</v>
      </c>
      <c r="N165" s="33"/>
      <c r="O165" s="33">
        <f t="shared" si="51"/>
        <v>0</v>
      </c>
      <c r="P165" s="33"/>
      <c r="Q165" s="33">
        <f t="shared" si="54"/>
        <v>0</v>
      </c>
      <c r="R165" s="33"/>
      <c r="S165" s="33">
        <f t="shared" si="55"/>
        <v>0</v>
      </c>
      <c r="T165" s="33"/>
      <c r="U165" s="33">
        <f t="shared" si="56"/>
        <v>0</v>
      </c>
      <c r="V165" s="33"/>
      <c r="W165" s="33">
        <f t="shared" si="57"/>
        <v>0</v>
      </c>
      <c r="X165" s="33"/>
      <c r="Y165" s="33">
        <f t="shared" si="58"/>
        <v>0</v>
      </c>
      <c r="Z165" s="33"/>
      <c r="AA165" s="33">
        <f t="shared" si="59"/>
        <v>0</v>
      </c>
      <c r="AB165" s="33"/>
      <c r="AC165" s="33">
        <f t="shared" si="60"/>
        <v>0</v>
      </c>
      <c r="AD165" s="33"/>
      <c r="AE165" s="33">
        <f t="shared" si="61"/>
        <v>0</v>
      </c>
      <c r="AF165" s="33"/>
      <c r="AG165" s="33">
        <f t="shared" si="62"/>
        <v>0</v>
      </c>
      <c r="AH165" s="33"/>
      <c r="AI165" s="33">
        <f t="shared" si="63"/>
        <v>0</v>
      </c>
      <c r="AJ165" s="33"/>
      <c r="AK165" s="33">
        <f t="shared" si="64"/>
        <v>0</v>
      </c>
      <c r="AL165" s="33"/>
      <c r="AM165" s="33">
        <f t="shared" si="65"/>
        <v>0</v>
      </c>
      <c r="AN165" s="34">
        <f t="shared" si="66"/>
        <v>0</v>
      </c>
      <c r="AO165" s="34">
        <f t="shared" si="52"/>
        <v>0</v>
      </c>
      <c r="AP165" s="34">
        <f t="shared" si="48"/>
        <v>0</v>
      </c>
      <c r="AQ165" s="163">
        <f t="shared" si="49"/>
        <v>0</v>
      </c>
      <c r="AR165" s="100"/>
      <c r="AS165" s="35"/>
      <c r="AT165" s="36">
        <f t="shared" si="47"/>
        <v>0</v>
      </c>
      <c r="AU165" s="37" t="str">
        <f>IF(COUNTIF(AU166:AU168,"MEDIDO")&lt;&gt;0,"MEDIDO","NÃO MEDIDO")</f>
        <v>NÃO MEDIDO</v>
      </c>
      <c r="AV165" s="38"/>
      <c r="AW165" s="39"/>
    </row>
    <row r="166" spans="1:49" s="2" customFormat="1" ht="35.1" customHeight="1" x14ac:dyDescent="0.2">
      <c r="A166" s="2" t="s">
        <v>134</v>
      </c>
      <c r="C166" s="78" t="s">
        <v>381</v>
      </c>
      <c r="D166" s="29" t="s">
        <v>382</v>
      </c>
      <c r="E166" s="30" t="s">
        <v>54</v>
      </c>
      <c r="F166" s="66">
        <v>85</v>
      </c>
      <c r="G166" s="67"/>
      <c r="H166" s="68"/>
      <c r="I166" s="66">
        <f t="shared" si="45"/>
        <v>85</v>
      </c>
      <c r="J166" s="31">
        <v>270.18</v>
      </c>
      <c r="K166" s="32">
        <f t="shared" si="46"/>
        <v>22965.3</v>
      </c>
      <c r="L166" s="33"/>
      <c r="M166" s="33">
        <f t="shared" si="50"/>
        <v>0</v>
      </c>
      <c r="N166" s="33"/>
      <c r="O166" s="33">
        <f t="shared" si="51"/>
        <v>0</v>
      </c>
      <c r="P166" s="33"/>
      <c r="Q166" s="33">
        <f t="shared" si="54"/>
        <v>0</v>
      </c>
      <c r="R166" s="33"/>
      <c r="S166" s="33">
        <f t="shared" si="55"/>
        <v>0</v>
      </c>
      <c r="T166" s="33"/>
      <c r="U166" s="33">
        <f t="shared" si="56"/>
        <v>0</v>
      </c>
      <c r="V166" s="33"/>
      <c r="W166" s="33">
        <f t="shared" si="57"/>
        <v>0</v>
      </c>
      <c r="X166" s="33"/>
      <c r="Y166" s="33">
        <f t="shared" si="58"/>
        <v>0</v>
      </c>
      <c r="Z166" s="33"/>
      <c r="AA166" s="33">
        <f t="shared" si="59"/>
        <v>0</v>
      </c>
      <c r="AB166" s="33"/>
      <c r="AC166" s="33">
        <f t="shared" si="60"/>
        <v>0</v>
      </c>
      <c r="AD166" s="33"/>
      <c r="AE166" s="33">
        <f t="shared" si="61"/>
        <v>0</v>
      </c>
      <c r="AF166" s="33"/>
      <c r="AG166" s="33">
        <f t="shared" si="62"/>
        <v>0</v>
      </c>
      <c r="AH166" s="33"/>
      <c r="AI166" s="33">
        <f t="shared" si="63"/>
        <v>0</v>
      </c>
      <c r="AJ166" s="33"/>
      <c r="AK166" s="33">
        <f t="shared" si="64"/>
        <v>0</v>
      </c>
      <c r="AL166" s="33"/>
      <c r="AM166" s="33">
        <f t="shared" si="65"/>
        <v>0</v>
      </c>
      <c r="AN166" s="34">
        <f t="shared" si="66"/>
        <v>0</v>
      </c>
      <c r="AO166" s="34">
        <f t="shared" si="52"/>
        <v>0</v>
      </c>
      <c r="AP166" s="34">
        <f t="shared" si="48"/>
        <v>85</v>
      </c>
      <c r="AQ166" s="163">
        <f t="shared" si="49"/>
        <v>22965.3</v>
      </c>
      <c r="AR166" s="100"/>
      <c r="AS166" s="35"/>
      <c r="AT166" s="36">
        <f t="shared" si="47"/>
        <v>0</v>
      </c>
      <c r="AU166" s="37" t="str">
        <f t="shared" si="53"/>
        <v>NÃO MEDIDO</v>
      </c>
      <c r="AV166" s="38"/>
      <c r="AW166" s="39"/>
    </row>
    <row r="167" spans="1:49" s="2" customFormat="1" ht="35.1" customHeight="1" x14ac:dyDescent="0.2">
      <c r="A167" s="2" t="s">
        <v>134</v>
      </c>
      <c r="C167" s="78" t="s">
        <v>383</v>
      </c>
      <c r="D167" s="29" t="s">
        <v>384</v>
      </c>
      <c r="E167" s="30" t="s">
        <v>50</v>
      </c>
      <c r="F167" s="66">
        <v>22.5</v>
      </c>
      <c r="G167" s="67"/>
      <c r="H167" s="68"/>
      <c r="I167" s="66">
        <f t="shared" si="45"/>
        <v>22.5</v>
      </c>
      <c r="J167" s="31">
        <v>133.68</v>
      </c>
      <c r="K167" s="32">
        <f t="shared" si="46"/>
        <v>3007.8</v>
      </c>
      <c r="L167" s="33"/>
      <c r="M167" s="33">
        <f t="shared" si="50"/>
        <v>0</v>
      </c>
      <c r="N167" s="33"/>
      <c r="O167" s="33">
        <f t="shared" si="51"/>
        <v>0</v>
      </c>
      <c r="P167" s="33"/>
      <c r="Q167" s="33">
        <f t="shared" si="54"/>
        <v>0</v>
      </c>
      <c r="R167" s="33"/>
      <c r="S167" s="33">
        <f t="shared" si="55"/>
        <v>0</v>
      </c>
      <c r="T167" s="33"/>
      <c r="U167" s="33">
        <f t="shared" si="56"/>
        <v>0</v>
      </c>
      <c r="V167" s="33"/>
      <c r="W167" s="33">
        <f t="shared" si="57"/>
        <v>0</v>
      </c>
      <c r="X167" s="33"/>
      <c r="Y167" s="33">
        <f t="shared" si="58"/>
        <v>0</v>
      </c>
      <c r="Z167" s="33"/>
      <c r="AA167" s="33">
        <f t="shared" si="59"/>
        <v>0</v>
      </c>
      <c r="AB167" s="33"/>
      <c r="AC167" s="33">
        <f t="shared" si="60"/>
        <v>0</v>
      </c>
      <c r="AD167" s="33"/>
      <c r="AE167" s="33">
        <f t="shared" si="61"/>
        <v>0</v>
      </c>
      <c r="AF167" s="33"/>
      <c r="AG167" s="33">
        <f t="shared" si="62"/>
        <v>0</v>
      </c>
      <c r="AH167" s="33"/>
      <c r="AI167" s="33">
        <f t="shared" si="63"/>
        <v>0</v>
      </c>
      <c r="AJ167" s="33"/>
      <c r="AK167" s="33">
        <f t="shared" si="64"/>
        <v>0</v>
      </c>
      <c r="AL167" s="33"/>
      <c r="AM167" s="33">
        <f t="shared" si="65"/>
        <v>0</v>
      </c>
      <c r="AN167" s="34">
        <f t="shared" si="66"/>
        <v>0</v>
      </c>
      <c r="AO167" s="34">
        <f t="shared" si="52"/>
        <v>0</v>
      </c>
      <c r="AP167" s="34">
        <f t="shared" si="48"/>
        <v>22.5</v>
      </c>
      <c r="AQ167" s="163">
        <f t="shared" si="49"/>
        <v>3007.8</v>
      </c>
      <c r="AR167" s="100"/>
      <c r="AS167" s="35"/>
      <c r="AT167" s="36">
        <f t="shared" si="47"/>
        <v>0</v>
      </c>
      <c r="AU167" s="37" t="str">
        <f t="shared" si="53"/>
        <v>NÃO MEDIDO</v>
      </c>
      <c r="AV167" s="38"/>
      <c r="AW167" s="39"/>
    </row>
    <row r="168" spans="1:49" s="2" customFormat="1" ht="55.5" customHeight="1" x14ac:dyDescent="0.2">
      <c r="A168" s="2" t="s">
        <v>134</v>
      </c>
      <c r="C168" s="78" t="s">
        <v>385</v>
      </c>
      <c r="D168" s="29" t="s">
        <v>386</v>
      </c>
      <c r="E168" s="30" t="s">
        <v>50</v>
      </c>
      <c r="F168" s="66">
        <v>38.5</v>
      </c>
      <c r="G168" s="67"/>
      <c r="H168" s="68"/>
      <c r="I168" s="66">
        <f t="shared" si="45"/>
        <v>38.5</v>
      </c>
      <c r="J168" s="31">
        <v>19.39</v>
      </c>
      <c r="K168" s="32">
        <f t="shared" si="46"/>
        <v>746.52</v>
      </c>
      <c r="L168" s="33"/>
      <c r="M168" s="33">
        <f t="shared" si="50"/>
        <v>0</v>
      </c>
      <c r="N168" s="33"/>
      <c r="O168" s="33">
        <f t="shared" si="51"/>
        <v>0</v>
      </c>
      <c r="P168" s="33"/>
      <c r="Q168" s="33">
        <f t="shared" si="54"/>
        <v>0</v>
      </c>
      <c r="R168" s="33"/>
      <c r="S168" s="33">
        <f t="shared" si="55"/>
        <v>0</v>
      </c>
      <c r="T168" s="33"/>
      <c r="U168" s="33">
        <f t="shared" si="56"/>
        <v>0</v>
      </c>
      <c r="V168" s="33"/>
      <c r="W168" s="33">
        <f t="shared" si="57"/>
        <v>0</v>
      </c>
      <c r="X168" s="33"/>
      <c r="Y168" s="33">
        <f t="shared" si="58"/>
        <v>0</v>
      </c>
      <c r="Z168" s="33"/>
      <c r="AA168" s="33">
        <f t="shared" si="59"/>
        <v>0</v>
      </c>
      <c r="AB168" s="33"/>
      <c r="AC168" s="33">
        <f t="shared" si="60"/>
        <v>0</v>
      </c>
      <c r="AD168" s="33"/>
      <c r="AE168" s="33">
        <f t="shared" si="61"/>
        <v>0</v>
      </c>
      <c r="AF168" s="33"/>
      <c r="AG168" s="33">
        <f t="shared" si="62"/>
        <v>0</v>
      </c>
      <c r="AH168" s="33"/>
      <c r="AI168" s="33">
        <f t="shared" si="63"/>
        <v>0</v>
      </c>
      <c r="AJ168" s="33"/>
      <c r="AK168" s="33">
        <f t="shared" si="64"/>
        <v>0</v>
      </c>
      <c r="AL168" s="33"/>
      <c r="AM168" s="33">
        <f t="shared" si="65"/>
        <v>0</v>
      </c>
      <c r="AN168" s="34">
        <f t="shared" si="66"/>
        <v>0</v>
      </c>
      <c r="AO168" s="34">
        <f t="shared" si="52"/>
        <v>0</v>
      </c>
      <c r="AP168" s="34">
        <f t="shared" si="48"/>
        <v>38.5</v>
      </c>
      <c r="AQ168" s="163">
        <f t="shared" si="49"/>
        <v>746.52</v>
      </c>
      <c r="AR168" s="100"/>
      <c r="AS168" s="35"/>
      <c r="AT168" s="36">
        <f t="shared" si="47"/>
        <v>0</v>
      </c>
      <c r="AU168" s="37" t="str">
        <f t="shared" si="53"/>
        <v>NÃO MEDIDO</v>
      </c>
      <c r="AV168" s="38"/>
      <c r="AW168" s="39"/>
    </row>
    <row r="169" spans="1:49" s="2" customFormat="1" ht="35.1" customHeight="1" x14ac:dyDescent="0.2">
      <c r="A169" s="2" t="s">
        <v>135</v>
      </c>
      <c r="C169" s="78">
        <v>30300</v>
      </c>
      <c r="D169" s="29" t="s">
        <v>387</v>
      </c>
      <c r="E169" s="30"/>
      <c r="F169" s="66"/>
      <c r="G169" s="67"/>
      <c r="H169" s="68"/>
      <c r="I169" s="66">
        <f t="shared" si="45"/>
        <v>0</v>
      </c>
      <c r="J169" s="31"/>
      <c r="K169" s="32">
        <f t="shared" si="46"/>
        <v>0</v>
      </c>
      <c r="L169" s="33"/>
      <c r="M169" s="33">
        <f t="shared" si="50"/>
        <v>0</v>
      </c>
      <c r="N169" s="33"/>
      <c r="O169" s="33">
        <f t="shared" si="51"/>
        <v>0</v>
      </c>
      <c r="P169" s="33"/>
      <c r="Q169" s="33">
        <f t="shared" si="54"/>
        <v>0</v>
      </c>
      <c r="R169" s="33"/>
      <c r="S169" s="33">
        <f t="shared" si="55"/>
        <v>0</v>
      </c>
      <c r="T169" s="33"/>
      <c r="U169" s="33">
        <f t="shared" si="56"/>
        <v>0</v>
      </c>
      <c r="V169" s="33"/>
      <c r="W169" s="33">
        <f t="shared" si="57"/>
        <v>0</v>
      </c>
      <c r="X169" s="33"/>
      <c r="Y169" s="33">
        <f t="shared" si="58"/>
        <v>0</v>
      </c>
      <c r="Z169" s="33"/>
      <c r="AA169" s="33">
        <f t="shared" si="59"/>
        <v>0</v>
      </c>
      <c r="AB169" s="33"/>
      <c r="AC169" s="33">
        <f t="shared" si="60"/>
        <v>0</v>
      </c>
      <c r="AD169" s="33"/>
      <c r="AE169" s="33">
        <f t="shared" si="61"/>
        <v>0</v>
      </c>
      <c r="AF169" s="33"/>
      <c r="AG169" s="33">
        <f t="shared" si="62"/>
        <v>0</v>
      </c>
      <c r="AH169" s="33"/>
      <c r="AI169" s="33">
        <f t="shared" si="63"/>
        <v>0</v>
      </c>
      <c r="AJ169" s="33"/>
      <c r="AK169" s="33">
        <f t="shared" si="64"/>
        <v>0</v>
      </c>
      <c r="AL169" s="33"/>
      <c r="AM169" s="33">
        <f t="shared" si="65"/>
        <v>0</v>
      </c>
      <c r="AN169" s="34">
        <f t="shared" si="66"/>
        <v>0</v>
      </c>
      <c r="AO169" s="34">
        <f t="shared" si="52"/>
        <v>0</v>
      </c>
      <c r="AP169" s="34">
        <f t="shared" si="48"/>
        <v>0</v>
      </c>
      <c r="AQ169" s="163">
        <f t="shared" si="49"/>
        <v>0</v>
      </c>
      <c r="AR169" s="100"/>
      <c r="AS169" s="35"/>
      <c r="AT169" s="36">
        <f t="shared" si="47"/>
        <v>0</v>
      </c>
      <c r="AU169" s="37" t="str">
        <f>IF(COUNTIF(AU170:AU173,"MEDIDO")&lt;&gt;0,"MEDIDO","NÃO MEDIDO")</f>
        <v>NÃO MEDIDO</v>
      </c>
      <c r="AV169" s="38"/>
      <c r="AW169" s="39"/>
    </row>
    <row r="170" spans="1:49" s="2" customFormat="1" ht="45.75" customHeight="1" x14ac:dyDescent="0.2">
      <c r="A170" s="2" t="s">
        <v>134</v>
      </c>
      <c r="C170" s="78" t="s">
        <v>388</v>
      </c>
      <c r="D170" s="29" t="s">
        <v>389</v>
      </c>
      <c r="E170" s="30" t="s">
        <v>54</v>
      </c>
      <c r="F170" s="66">
        <v>42</v>
      </c>
      <c r="G170" s="67"/>
      <c r="H170" s="68"/>
      <c r="I170" s="66">
        <f t="shared" si="45"/>
        <v>42</v>
      </c>
      <c r="J170" s="31">
        <v>50.13</v>
      </c>
      <c r="K170" s="32">
        <f t="shared" si="46"/>
        <v>2105.46</v>
      </c>
      <c r="L170" s="33"/>
      <c r="M170" s="33">
        <f t="shared" si="50"/>
        <v>0</v>
      </c>
      <c r="N170" s="33"/>
      <c r="O170" s="33">
        <f t="shared" si="51"/>
        <v>0</v>
      </c>
      <c r="P170" s="33"/>
      <c r="Q170" s="33">
        <f t="shared" si="54"/>
        <v>0</v>
      </c>
      <c r="R170" s="33"/>
      <c r="S170" s="33">
        <f t="shared" si="55"/>
        <v>0</v>
      </c>
      <c r="T170" s="33"/>
      <c r="U170" s="33">
        <f t="shared" si="56"/>
        <v>0</v>
      </c>
      <c r="V170" s="33"/>
      <c r="W170" s="33">
        <f t="shared" si="57"/>
        <v>0</v>
      </c>
      <c r="X170" s="33"/>
      <c r="Y170" s="33">
        <f t="shared" si="58"/>
        <v>0</v>
      </c>
      <c r="Z170" s="33"/>
      <c r="AA170" s="33">
        <f t="shared" si="59"/>
        <v>0</v>
      </c>
      <c r="AB170" s="33"/>
      <c r="AC170" s="33">
        <f t="shared" si="60"/>
        <v>0</v>
      </c>
      <c r="AD170" s="33"/>
      <c r="AE170" s="33">
        <f t="shared" si="61"/>
        <v>0</v>
      </c>
      <c r="AF170" s="33"/>
      <c r="AG170" s="33">
        <f t="shared" si="62"/>
        <v>0</v>
      </c>
      <c r="AH170" s="33"/>
      <c r="AI170" s="33">
        <f t="shared" si="63"/>
        <v>0</v>
      </c>
      <c r="AJ170" s="33"/>
      <c r="AK170" s="33">
        <f t="shared" si="64"/>
        <v>0</v>
      </c>
      <c r="AL170" s="33"/>
      <c r="AM170" s="33">
        <f t="shared" si="65"/>
        <v>0</v>
      </c>
      <c r="AN170" s="34">
        <f t="shared" si="66"/>
        <v>0</v>
      </c>
      <c r="AO170" s="34">
        <f t="shared" si="52"/>
        <v>0</v>
      </c>
      <c r="AP170" s="34">
        <f t="shared" si="48"/>
        <v>42</v>
      </c>
      <c r="AQ170" s="163">
        <f t="shared" si="49"/>
        <v>2105.46</v>
      </c>
      <c r="AR170" s="100"/>
      <c r="AS170" s="35"/>
      <c r="AT170" s="36">
        <f t="shared" si="47"/>
        <v>0</v>
      </c>
      <c r="AU170" s="37" t="str">
        <f t="shared" si="53"/>
        <v>NÃO MEDIDO</v>
      </c>
      <c r="AV170" s="38"/>
      <c r="AW170" s="39"/>
    </row>
    <row r="171" spans="1:49" s="2" customFormat="1" ht="46.5" customHeight="1" x14ac:dyDescent="0.2">
      <c r="A171" s="2" t="s">
        <v>134</v>
      </c>
      <c r="C171" s="78" t="s">
        <v>390</v>
      </c>
      <c r="D171" s="29" t="s">
        <v>391</v>
      </c>
      <c r="E171" s="30" t="s">
        <v>50</v>
      </c>
      <c r="F171" s="66">
        <v>14</v>
      </c>
      <c r="G171" s="67"/>
      <c r="H171" s="68"/>
      <c r="I171" s="66">
        <f t="shared" si="45"/>
        <v>14</v>
      </c>
      <c r="J171" s="31">
        <v>133.13999999999999</v>
      </c>
      <c r="K171" s="32">
        <f t="shared" si="46"/>
        <v>1863.96</v>
      </c>
      <c r="L171" s="33"/>
      <c r="M171" s="33">
        <f t="shared" si="50"/>
        <v>0</v>
      </c>
      <c r="N171" s="33"/>
      <c r="O171" s="33">
        <f t="shared" si="51"/>
        <v>0</v>
      </c>
      <c r="P171" s="33"/>
      <c r="Q171" s="33">
        <f t="shared" si="54"/>
        <v>0</v>
      </c>
      <c r="R171" s="33"/>
      <c r="S171" s="33">
        <f t="shared" si="55"/>
        <v>0</v>
      </c>
      <c r="T171" s="33"/>
      <c r="U171" s="33">
        <f t="shared" si="56"/>
        <v>0</v>
      </c>
      <c r="V171" s="33"/>
      <c r="W171" s="33">
        <f t="shared" si="57"/>
        <v>0</v>
      </c>
      <c r="X171" s="33"/>
      <c r="Y171" s="33">
        <f t="shared" si="58"/>
        <v>0</v>
      </c>
      <c r="Z171" s="33"/>
      <c r="AA171" s="33">
        <f t="shared" si="59"/>
        <v>0</v>
      </c>
      <c r="AB171" s="33"/>
      <c r="AC171" s="33">
        <f t="shared" si="60"/>
        <v>0</v>
      </c>
      <c r="AD171" s="33"/>
      <c r="AE171" s="33">
        <f t="shared" si="61"/>
        <v>0</v>
      </c>
      <c r="AF171" s="33"/>
      <c r="AG171" s="33">
        <f t="shared" si="62"/>
        <v>0</v>
      </c>
      <c r="AH171" s="33"/>
      <c r="AI171" s="33">
        <f t="shared" si="63"/>
        <v>0</v>
      </c>
      <c r="AJ171" s="33"/>
      <c r="AK171" s="33">
        <f t="shared" si="64"/>
        <v>0</v>
      </c>
      <c r="AL171" s="33"/>
      <c r="AM171" s="33">
        <f t="shared" si="65"/>
        <v>0</v>
      </c>
      <c r="AN171" s="34">
        <f t="shared" si="66"/>
        <v>0</v>
      </c>
      <c r="AO171" s="34">
        <f t="shared" si="52"/>
        <v>0</v>
      </c>
      <c r="AP171" s="34">
        <f t="shared" si="48"/>
        <v>14</v>
      </c>
      <c r="AQ171" s="163">
        <f t="shared" si="49"/>
        <v>1863.96</v>
      </c>
      <c r="AR171" s="100"/>
      <c r="AS171" s="35"/>
      <c r="AT171" s="36">
        <f t="shared" si="47"/>
        <v>0</v>
      </c>
      <c r="AU171" s="37" t="str">
        <f t="shared" si="53"/>
        <v>NÃO MEDIDO</v>
      </c>
      <c r="AV171" s="38"/>
      <c r="AW171" s="39"/>
    </row>
    <row r="172" spans="1:49" s="2" customFormat="1" ht="49.5" customHeight="1" x14ac:dyDescent="0.2">
      <c r="A172" s="2" t="s">
        <v>134</v>
      </c>
      <c r="C172" s="78" t="s">
        <v>392</v>
      </c>
      <c r="D172" s="29" t="s">
        <v>393</v>
      </c>
      <c r="E172" s="30" t="s">
        <v>50</v>
      </c>
      <c r="F172" s="66">
        <v>33</v>
      </c>
      <c r="G172" s="67"/>
      <c r="H172" s="68"/>
      <c r="I172" s="66">
        <f t="shared" si="45"/>
        <v>33</v>
      </c>
      <c r="J172" s="31">
        <v>23.03</v>
      </c>
      <c r="K172" s="32">
        <f t="shared" si="46"/>
        <v>759.99</v>
      </c>
      <c r="L172" s="33"/>
      <c r="M172" s="33">
        <f t="shared" si="50"/>
        <v>0</v>
      </c>
      <c r="N172" s="33"/>
      <c r="O172" s="33">
        <f t="shared" si="51"/>
        <v>0</v>
      </c>
      <c r="P172" s="33"/>
      <c r="Q172" s="33">
        <f t="shared" si="54"/>
        <v>0</v>
      </c>
      <c r="R172" s="33"/>
      <c r="S172" s="33">
        <f t="shared" si="55"/>
        <v>0</v>
      </c>
      <c r="T172" s="33"/>
      <c r="U172" s="33">
        <f t="shared" si="56"/>
        <v>0</v>
      </c>
      <c r="V172" s="33"/>
      <c r="W172" s="33">
        <f t="shared" si="57"/>
        <v>0</v>
      </c>
      <c r="X172" s="33"/>
      <c r="Y172" s="33">
        <f t="shared" si="58"/>
        <v>0</v>
      </c>
      <c r="Z172" s="33"/>
      <c r="AA172" s="33">
        <f t="shared" si="59"/>
        <v>0</v>
      </c>
      <c r="AB172" s="33"/>
      <c r="AC172" s="33">
        <f t="shared" si="60"/>
        <v>0</v>
      </c>
      <c r="AD172" s="33"/>
      <c r="AE172" s="33">
        <f t="shared" si="61"/>
        <v>0</v>
      </c>
      <c r="AF172" s="33"/>
      <c r="AG172" s="33">
        <f t="shared" si="62"/>
        <v>0</v>
      </c>
      <c r="AH172" s="33"/>
      <c r="AI172" s="33">
        <f t="shared" si="63"/>
        <v>0</v>
      </c>
      <c r="AJ172" s="33"/>
      <c r="AK172" s="33">
        <f t="shared" si="64"/>
        <v>0</v>
      </c>
      <c r="AL172" s="33"/>
      <c r="AM172" s="33">
        <f t="shared" si="65"/>
        <v>0</v>
      </c>
      <c r="AN172" s="34">
        <f t="shared" si="66"/>
        <v>0</v>
      </c>
      <c r="AO172" s="34">
        <f t="shared" si="52"/>
        <v>0</v>
      </c>
      <c r="AP172" s="34">
        <f t="shared" si="48"/>
        <v>33</v>
      </c>
      <c r="AQ172" s="163">
        <f t="shared" si="49"/>
        <v>759.99</v>
      </c>
      <c r="AR172" s="100"/>
      <c r="AS172" s="35"/>
      <c r="AT172" s="36">
        <f t="shared" si="47"/>
        <v>0</v>
      </c>
      <c r="AU172" s="37" t="str">
        <f t="shared" si="53"/>
        <v>NÃO MEDIDO</v>
      </c>
      <c r="AV172" s="38"/>
      <c r="AW172" s="39"/>
    </row>
    <row r="173" spans="1:49" s="2" customFormat="1" ht="43.5" customHeight="1" x14ac:dyDescent="0.2">
      <c r="A173" s="2" t="s">
        <v>134</v>
      </c>
      <c r="C173" s="78" t="s">
        <v>394</v>
      </c>
      <c r="D173" s="29" t="s">
        <v>395</v>
      </c>
      <c r="E173" s="30" t="s">
        <v>50</v>
      </c>
      <c r="F173" s="66">
        <v>33</v>
      </c>
      <c r="G173" s="67"/>
      <c r="H173" s="68"/>
      <c r="I173" s="66">
        <f t="shared" si="45"/>
        <v>33</v>
      </c>
      <c r="J173" s="31">
        <v>142.36000000000001</v>
      </c>
      <c r="K173" s="32">
        <f t="shared" si="46"/>
        <v>4697.88</v>
      </c>
      <c r="L173" s="33"/>
      <c r="M173" s="33">
        <f t="shared" si="50"/>
        <v>0</v>
      </c>
      <c r="N173" s="33"/>
      <c r="O173" s="33">
        <f t="shared" si="51"/>
        <v>0</v>
      </c>
      <c r="P173" s="33"/>
      <c r="Q173" s="33">
        <f t="shared" si="54"/>
        <v>0</v>
      </c>
      <c r="R173" s="33"/>
      <c r="S173" s="33">
        <f t="shared" si="55"/>
        <v>0</v>
      </c>
      <c r="T173" s="33"/>
      <c r="U173" s="33">
        <f t="shared" si="56"/>
        <v>0</v>
      </c>
      <c r="V173" s="33"/>
      <c r="W173" s="33">
        <f t="shared" si="57"/>
        <v>0</v>
      </c>
      <c r="X173" s="33"/>
      <c r="Y173" s="33">
        <f t="shared" si="58"/>
        <v>0</v>
      </c>
      <c r="Z173" s="33"/>
      <c r="AA173" s="33">
        <f t="shared" si="59"/>
        <v>0</v>
      </c>
      <c r="AB173" s="33"/>
      <c r="AC173" s="33">
        <f t="shared" si="60"/>
        <v>0</v>
      </c>
      <c r="AD173" s="33"/>
      <c r="AE173" s="33">
        <f t="shared" si="61"/>
        <v>0</v>
      </c>
      <c r="AF173" s="33"/>
      <c r="AG173" s="33">
        <f t="shared" si="62"/>
        <v>0</v>
      </c>
      <c r="AH173" s="33"/>
      <c r="AI173" s="33">
        <f t="shared" si="63"/>
        <v>0</v>
      </c>
      <c r="AJ173" s="33"/>
      <c r="AK173" s="33">
        <f t="shared" si="64"/>
        <v>0</v>
      </c>
      <c r="AL173" s="33"/>
      <c r="AM173" s="33">
        <f t="shared" si="65"/>
        <v>0</v>
      </c>
      <c r="AN173" s="34">
        <f t="shared" si="66"/>
        <v>0</v>
      </c>
      <c r="AO173" s="34">
        <f t="shared" si="52"/>
        <v>0</v>
      </c>
      <c r="AP173" s="34">
        <f t="shared" si="48"/>
        <v>33</v>
      </c>
      <c r="AQ173" s="163">
        <f t="shared" si="49"/>
        <v>4697.88</v>
      </c>
      <c r="AR173" s="100"/>
      <c r="AS173" s="35"/>
      <c r="AT173" s="36">
        <f t="shared" si="47"/>
        <v>0</v>
      </c>
      <c r="AU173" s="37" t="str">
        <f t="shared" si="53"/>
        <v>NÃO MEDIDO</v>
      </c>
      <c r="AV173" s="38"/>
      <c r="AW173" s="39"/>
    </row>
    <row r="174" spans="1:49" s="2" customFormat="1" ht="35.1" customHeight="1" x14ac:dyDescent="0.2">
      <c r="A174" s="2" t="s">
        <v>135</v>
      </c>
      <c r="C174" s="78">
        <v>4</v>
      </c>
      <c r="D174" s="29" t="s">
        <v>115</v>
      </c>
      <c r="E174" s="30"/>
      <c r="F174" s="66"/>
      <c r="G174" s="67"/>
      <c r="H174" s="68"/>
      <c r="I174" s="66">
        <f t="shared" si="45"/>
        <v>0</v>
      </c>
      <c r="J174" s="31"/>
      <c r="K174" s="32">
        <f t="shared" si="46"/>
        <v>0</v>
      </c>
      <c r="L174" s="33"/>
      <c r="M174" s="33">
        <f t="shared" si="50"/>
        <v>0</v>
      </c>
      <c r="N174" s="33"/>
      <c r="O174" s="33">
        <f t="shared" si="51"/>
        <v>0</v>
      </c>
      <c r="P174" s="33"/>
      <c r="Q174" s="33">
        <f t="shared" si="54"/>
        <v>0</v>
      </c>
      <c r="R174" s="33"/>
      <c r="S174" s="33">
        <f t="shared" si="55"/>
        <v>0</v>
      </c>
      <c r="T174" s="33"/>
      <c r="U174" s="33">
        <f t="shared" si="56"/>
        <v>0</v>
      </c>
      <c r="V174" s="33"/>
      <c r="W174" s="33">
        <f t="shared" si="57"/>
        <v>0</v>
      </c>
      <c r="X174" s="33"/>
      <c r="Y174" s="33">
        <f t="shared" si="58"/>
        <v>0</v>
      </c>
      <c r="Z174" s="33"/>
      <c r="AA174" s="33">
        <f t="shared" si="59"/>
        <v>0</v>
      </c>
      <c r="AB174" s="33"/>
      <c r="AC174" s="33">
        <f t="shared" si="60"/>
        <v>0</v>
      </c>
      <c r="AD174" s="33"/>
      <c r="AE174" s="33">
        <f t="shared" si="61"/>
        <v>0</v>
      </c>
      <c r="AF174" s="33"/>
      <c r="AG174" s="33">
        <f t="shared" si="62"/>
        <v>0</v>
      </c>
      <c r="AH174" s="33"/>
      <c r="AI174" s="33">
        <f t="shared" si="63"/>
        <v>0</v>
      </c>
      <c r="AJ174" s="33"/>
      <c r="AK174" s="33">
        <f t="shared" si="64"/>
        <v>0</v>
      </c>
      <c r="AL174" s="33"/>
      <c r="AM174" s="33">
        <f t="shared" si="65"/>
        <v>0</v>
      </c>
      <c r="AN174" s="34">
        <f t="shared" si="66"/>
        <v>0</v>
      </c>
      <c r="AO174" s="34">
        <f t="shared" si="52"/>
        <v>0</v>
      </c>
      <c r="AP174" s="34">
        <f t="shared" si="48"/>
        <v>0</v>
      </c>
      <c r="AQ174" s="163">
        <f t="shared" si="49"/>
        <v>0</v>
      </c>
      <c r="AR174" s="100"/>
      <c r="AS174" s="35"/>
      <c r="AT174" s="36">
        <f t="shared" si="47"/>
        <v>0</v>
      </c>
      <c r="AU174" s="37" t="str">
        <f>IF(COUNTIF(AU175:AU196,"MEDIDO")&lt;&gt;0,"MEDIDO","NÃO MEDIDO")</f>
        <v>NÃO MEDIDO</v>
      </c>
      <c r="AV174" s="38"/>
      <c r="AW174" s="39"/>
    </row>
    <row r="175" spans="1:49" s="2" customFormat="1" ht="35.1" customHeight="1" x14ac:dyDescent="0.2">
      <c r="A175" s="2" t="s">
        <v>135</v>
      </c>
      <c r="C175" s="78">
        <v>40100</v>
      </c>
      <c r="D175" s="29" t="s">
        <v>116</v>
      </c>
      <c r="E175" s="30"/>
      <c r="F175" s="66"/>
      <c r="G175" s="67"/>
      <c r="H175" s="68"/>
      <c r="I175" s="66">
        <f t="shared" si="45"/>
        <v>0</v>
      </c>
      <c r="J175" s="31"/>
      <c r="K175" s="32">
        <f t="shared" si="46"/>
        <v>0</v>
      </c>
      <c r="L175" s="33"/>
      <c r="M175" s="33">
        <f t="shared" si="50"/>
        <v>0</v>
      </c>
      <c r="N175" s="33"/>
      <c r="O175" s="33">
        <f t="shared" si="51"/>
        <v>0</v>
      </c>
      <c r="P175" s="33"/>
      <c r="Q175" s="33">
        <f t="shared" si="54"/>
        <v>0</v>
      </c>
      <c r="R175" s="33"/>
      <c r="S175" s="33">
        <f t="shared" si="55"/>
        <v>0</v>
      </c>
      <c r="T175" s="33"/>
      <c r="U175" s="33">
        <f t="shared" si="56"/>
        <v>0</v>
      </c>
      <c r="V175" s="33"/>
      <c r="W175" s="33">
        <f t="shared" si="57"/>
        <v>0</v>
      </c>
      <c r="X175" s="33"/>
      <c r="Y175" s="33">
        <f t="shared" si="58"/>
        <v>0</v>
      </c>
      <c r="Z175" s="33"/>
      <c r="AA175" s="33">
        <f t="shared" si="59"/>
        <v>0</v>
      </c>
      <c r="AB175" s="33"/>
      <c r="AC175" s="33">
        <f t="shared" si="60"/>
        <v>0</v>
      </c>
      <c r="AD175" s="33"/>
      <c r="AE175" s="33">
        <f t="shared" si="61"/>
        <v>0</v>
      </c>
      <c r="AF175" s="33"/>
      <c r="AG175" s="33">
        <f t="shared" si="62"/>
        <v>0</v>
      </c>
      <c r="AH175" s="33"/>
      <c r="AI175" s="33">
        <f t="shared" si="63"/>
        <v>0</v>
      </c>
      <c r="AJ175" s="33"/>
      <c r="AK175" s="33">
        <f t="shared" si="64"/>
        <v>0</v>
      </c>
      <c r="AL175" s="33"/>
      <c r="AM175" s="33">
        <f t="shared" si="65"/>
        <v>0</v>
      </c>
      <c r="AN175" s="34">
        <f t="shared" si="66"/>
        <v>0</v>
      </c>
      <c r="AO175" s="34">
        <f t="shared" si="52"/>
        <v>0</v>
      </c>
      <c r="AP175" s="34">
        <f t="shared" si="48"/>
        <v>0</v>
      </c>
      <c r="AQ175" s="163">
        <f t="shared" si="49"/>
        <v>0</v>
      </c>
      <c r="AR175" s="100"/>
      <c r="AS175" s="35"/>
      <c r="AT175" s="36">
        <f t="shared" si="47"/>
        <v>0</v>
      </c>
      <c r="AU175" s="37" t="str">
        <f>IF(COUNTIF(AU176:AU178,"MEDIDO")&lt;&gt;0,"MEDIDO","NÃO MEDIDO")</f>
        <v>NÃO MEDIDO</v>
      </c>
      <c r="AV175" s="38"/>
      <c r="AW175" s="39"/>
    </row>
    <row r="176" spans="1:49" s="2" customFormat="1" ht="48" customHeight="1" x14ac:dyDescent="0.2">
      <c r="A176" s="2" t="s">
        <v>134</v>
      </c>
      <c r="C176" s="78" t="s">
        <v>396</v>
      </c>
      <c r="D176" s="29" t="s">
        <v>397</v>
      </c>
      <c r="E176" s="30" t="s">
        <v>50</v>
      </c>
      <c r="F176" s="66">
        <v>6.5</v>
      </c>
      <c r="G176" s="67"/>
      <c r="H176" s="68"/>
      <c r="I176" s="66">
        <f t="shared" si="45"/>
        <v>6.5</v>
      </c>
      <c r="J176" s="31">
        <v>55.14</v>
      </c>
      <c r="K176" s="32">
        <f t="shared" si="46"/>
        <v>358.41</v>
      </c>
      <c r="L176" s="33"/>
      <c r="M176" s="33">
        <f t="shared" si="50"/>
        <v>0</v>
      </c>
      <c r="N176" s="33"/>
      <c r="O176" s="33">
        <f t="shared" si="51"/>
        <v>0</v>
      </c>
      <c r="P176" s="33"/>
      <c r="Q176" s="33">
        <f t="shared" si="54"/>
        <v>0</v>
      </c>
      <c r="R176" s="33"/>
      <c r="S176" s="33">
        <f t="shared" si="55"/>
        <v>0</v>
      </c>
      <c r="T176" s="33"/>
      <c r="U176" s="33">
        <f t="shared" si="56"/>
        <v>0</v>
      </c>
      <c r="V176" s="33"/>
      <c r="W176" s="33">
        <f t="shared" si="57"/>
        <v>0</v>
      </c>
      <c r="X176" s="33"/>
      <c r="Y176" s="33">
        <f t="shared" si="58"/>
        <v>0</v>
      </c>
      <c r="Z176" s="33"/>
      <c r="AA176" s="33">
        <f t="shared" si="59"/>
        <v>0</v>
      </c>
      <c r="AB176" s="33"/>
      <c r="AC176" s="33">
        <f t="shared" si="60"/>
        <v>0</v>
      </c>
      <c r="AD176" s="33"/>
      <c r="AE176" s="33">
        <f t="shared" si="61"/>
        <v>0</v>
      </c>
      <c r="AF176" s="33"/>
      <c r="AG176" s="33">
        <f t="shared" si="62"/>
        <v>0</v>
      </c>
      <c r="AH176" s="33"/>
      <c r="AI176" s="33">
        <f t="shared" si="63"/>
        <v>0</v>
      </c>
      <c r="AJ176" s="33"/>
      <c r="AK176" s="33">
        <f t="shared" si="64"/>
        <v>0</v>
      </c>
      <c r="AL176" s="33"/>
      <c r="AM176" s="33">
        <f t="shared" si="65"/>
        <v>0</v>
      </c>
      <c r="AN176" s="34">
        <f t="shared" si="66"/>
        <v>0</v>
      </c>
      <c r="AO176" s="34">
        <f t="shared" si="52"/>
        <v>0</v>
      </c>
      <c r="AP176" s="34">
        <f t="shared" si="48"/>
        <v>6.5</v>
      </c>
      <c r="AQ176" s="163">
        <f t="shared" si="49"/>
        <v>358.41</v>
      </c>
      <c r="AR176" s="100"/>
      <c r="AS176" s="35"/>
      <c r="AT176" s="36">
        <f t="shared" si="47"/>
        <v>0</v>
      </c>
      <c r="AU176" s="37" t="str">
        <f>IF(AT176&lt;&gt;0,"MEDIDO","NÃO MEDIDO")</f>
        <v>NÃO MEDIDO</v>
      </c>
      <c r="AV176" s="38"/>
      <c r="AW176" s="39"/>
    </row>
    <row r="177" spans="1:49" s="2" customFormat="1" ht="46.5" customHeight="1" x14ac:dyDescent="0.2">
      <c r="A177" s="2" t="s">
        <v>134</v>
      </c>
      <c r="C177" s="78" t="s">
        <v>398</v>
      </c>
      <c r="D177" s="29" t="s">
        <v>399</v>
      </c>
      <c r="E177" s="30" t="s">
        <v>50</v>
      </c>
      <c r="F177" s="66">
        <v>1.5</v>
      </c>
      <c r="G177" s="67"/>
      <c r="H177" s="68"/>
      <c r="I177" s="66">
        <f t="shared" si="45"/>
        <v>1.5</v>
      </c>
      <c r="J177" s="31">
        <v>96.92</v>
      </c>
      <c r="K177" s="32">
        <f t="shared" si="46"/>
        <v>145.38</v>
      </c>
      <c r="L177" s="33"/>
      <c r="M177" s="33">
        <f t="shared" si="50"/>
        <v>0</v>
      </c>
      <c r="N177" s="33"/>
      <c r="O177" s="33">
        <f t="shared" si="51"/>
        <v>0</v>
      </c>
      <c r="P177" s="33"/>
      <c r="Q177" s="33">
        <f t="shared" si="54"/>
        <v>0</v>
      </c>
      <c r="R177" s="33"/>
      <c r="S177" s="33">
        <f t="shared" si="55"/>
        <v>0</v>
      </c>
      <c r="T177" s="33"/>
      <c r="U177" s="33">
        <f t="shared" si="56"/>
        <v>0</v>
      </c>
      <c r="V177" s="33"/>
      <c r="W177" s="33">
        <f t="shared" si="57"/>
        <v>0</v>
      </c>
      <c r="X177" s="33"/>
      <c r="Y177" s="33">
        <f t="shared" si="58"/>
        <v>0</v>
      </c>
      <c r="Z177" s="33"/>
      <c r="AA177" s="33">
        <f t="shared" si="59"/>
        <v>0</v>
      </c>
      <c r="AB177" s="33"/>
      <c r="AC177" s="33">
        <f t="shared" si="60"/>
        <v>0</v>
      </c>
      <c r="AD177" s="33"/>
      <c r="AE177" s="33">
        <f t="shared" si="61"/>
        <v>0</v>
      </c>
      <c r="AF177" s="33"/>
      <c r="AG177" s="33">
        <f t="shared" si="62"/>
        <v>0</v>
      </c>
      <c r="AH177" s="33"/>
      <c r="AI177" s="33">
        <f t="shared" si="63"/>
        <v>0</v>
      </c>
      <c r="AJ177" s="33"/>
      <c r="AK177" s="33">
        <f t="shared" si="64"/>
        <v>0</v>
      </c>
      <c r="AL177" s="33"/>
      <c r="AM177" s="33">
        <f t="shared" si="65"/>
        <v>0</v>
      </c>
      <c r="AN177" s="34">
        <f t="shared" si="66"/>
        <v>0</v>
      </c>
      <c r="AO177" s="34">
        <f t="shared" si="52"/>
        <v>0</v>
      </c>
      <c r="AP177" s="34">
        <f t="shared" si="48"/>
        <v>1.5</v>
      </c>
      <c r="AQ177" s="163">
        <f t="shared" si="49"/>
        <v>145.38</v>
      </c>
      <c r="AR177" s="100"/>
      <c r="AS177" s="35"/>
      <c r="AT177" s="36">
        <f t="shared" si="47"/>
        <v>0</v>
      </c>
      <c r="AU177" s="37" t="str">
        <f t="shared" si="53"/>
        <v>NÃO MEDIDO</v>
      </c>
      <c r="AV177" s="38"/>
      <c r="AW177" s="39"/>
    </row>
    <row r="178" spans="1:49" s="2" customFormat="1" ht="35.1" customHeight="1" x14ac:dyDescent="0.2">
      <c r="A178" s="2" t="s">
        <v>134</v>
      </c>
      <c r="C178" s="78" t="s">
        <v>400</v>
      </c>
      <c r="D178" s="29" t="s">
        <v>401</v>
      </c>
      <c r="E178" s="30" t="s">
        <v>50</v>
      </c>
      <c r="F178" s="66">
        <v>66</v>
      </c>
      <c r="G178" s="67"/>
      <c r="H178" s="68"/>
      <c r="I178" s="66">
        <f t="shared" si="45"/>
        <v>66</v>
      </c>
      <c r="J178" s="31">
        <v>24.06</v>
      </c>
      <c r="K178" s="32">
        <f t="shared" si="46"/>
        <v>1587.96</v>
      </c>
      <c r="L178" s="33"/>
      <c r="M178" s="33">
        <f t="shared" si="50"/>
        <v>0</v>
      </c>
      <c r="N178" s="33"/>
      <c r="O178" s="33">
        <f t="shared" si="51"/>
        <v>0</v>
      </c>
      <c r="P178" s="33"/>
      <c r="Q178" s="33">
        <f t="shared" si="54"/>
        <v>0</v>
      </c>
      <c r="R178" s="33"/>
      <c r="S178" s="33">
        <f t="shared" si="55"/>
        <v>0</v>
      </c>
      <c r="T178" s="33"/>
      <c r="U178" s="33">
        <f t="shared" si="56"/>
        <v>0</v>
      </c>
      <c r="V178" s="33"/>
      <c r="W178" s="33">
        <f t="shared" si="57"/>
        <v>0</v>
      </c>
      <c r="X178" s="33"/>
      <c r="Y178" s="33">
        <f t="shared" si="58"/>
        <v>0</v>
      </c>
      <c r="Z178" s="33"/>
      <c r="AA178" s="33">
        <f t="shared" si="59"/>
        <v>0</v>
      </c>
      <c r="AB178" s="33"/>
      <c r="AC178" s="33">
        <f t="shared" si="60"/>
        <v>0</v>
      </c>
      <c r="AD178" s="33"/>
      <c r="AE178" s="33">
        <f t="shared" si="61"/>
        <v>0</v>
      </c>
      <c r="AF178" s="33"/>
      <c r="AG178" s="33">
        <f t="shared" si="62"/>
        <v>0</v>
      </c>
      <c r="AH178" s="33"/>
      <c r="AI178" s="33">
        <f t="shared" si="63"/>
        <v>0</v>
      </c>
      <c r="AJ178" s="33"/>
      <c r="AK178" s="33">
        <f t="shared" si="64"/>
        <v>0</v>
      </c>
      <c r="AL178" s="33"/>
      <c r="AM178" s="33">
        <f t="shared" si="65"/>
        <v>0</v>
      </c>
      <c r="AN178" s="34">
        <f t="shared" si="66"/>
        <v>0</v>
      </c>
      <c r="AO178" s="34">
        <f t="shared" si="52"/>
        <v>0</v>
      </c>
      <c r="AP178" s="34">
        <f t="shared" si="48"/>
        <v>66</v>
      </c>
      <c r="AQ178" s="163">
        <f t="shared" si="49"/>
        <v>1587.96</v>
      </c>
      <c r="AR178" s="100"/>
      <c r="AS178" s="35"/>
      <c r="AT178" s="36">
        <f t="shared" si="47"/>
        <v>0</v>
      </c>
      <c r="AU178" s="37" t="str">
        <f t="shared" si="53"/>
        <v>NÃO MEDIDO</v>
      </c>
      <c r="AV178" s="38"/>
      <c r="AW178" s="39"/>
    </row>
    <row r="179" spans="1:49" s="2" customFormat="1" ht="46.5" customHeight="1" x14ac:dyDescent="0.2">
      <c r="A179" s="2" t="s">
        <v>135</v>
      </c>
      <c r="C179" s="78">
        <v>40200</v>
      </c>
      <c r="D179" s="29" t="s">
        <v>117</v>
      </c>
      <c r="E179" s="30"/>
      <c r="F179" s="66"/>
      <c r="G179" s="67"/>
      <c r="H179" s="68"/>
      <c r="I179" s="66">
        <f t="shared" si="45"/>
        <v>0</v>
      </c>
      <c r="J179" s="31"/>
      <c r="K179" s="32">
        <f t="shared" si="46"/>
        <v>0</v>
      </c>
      <c r="L179" s="33"/>
      <c r="M179" s="33">
        <f t="shared" si="50"/>
        <v>0</v>
      </c>
      <c r="N179" s="33"/>
      <c r="O179" s="33">
        <f t="shared" si="51"/>
        <v>0</v>
      </c>
      <c r="P179" s="33"/>
      <c r="Q179" s="33">
        <f t="shared" si="54"/>
        <v>0</v>
      </c>
      <c r="R179" s="33"/>
      <c r="S179" s="33">
        <f t="shared" si="55"/>
        <v>0</v>
      </c>
      <c r="T179" s="33"/>
      <c r="U179" s="33">
        <f t="shared" si="56"/>
        <v>0</v>
      </c>
      <c r="V179" s="33"/>
      <c r="W179" s="33">
        <f t="shared" si="57"/>
        <v>0</v>
      </c>
      <c r="X179" s="33"/>
      <c r="Y179" s="33">
        <f t="shared" si="58"/>
        <v>0</v>
      </c>
      <c r="Z179" s="33"/>
      <c r="AA179" s="33">
        <f t="shared" si="59"/>
        <v>0</v>
      </c>
      <c r="AB179" s="33"/>
      <c r="AC179" s="33">
        <f t="shared" si="60"/>
        <v>0</v>
      </c>
      <c r="AD179" s="33"/>
      <c r="AE179" s="33">
        <f t="shared" si="61"/>
        <v>0</v>
      </c>
      <c r="AF179" s="33"/>
      <c r="AG179" s="33">
        <f t="shared" si="62"/>
        <v>0</v>
      </c>
      <c r="AH179" s="33"/>
      <c r="AI179" s="33">
        <f t="shared" si="63"/>
        <v>0</v>
      </c>
      <c r="AJ179" s="33"/>
      <c r="AK179" s="33">
        <f t="shared" si="64"/>
        <v>0</v>
      </c>
      <c r="AL179" s="33"/>
      <c r="AM179" s="33">
        <f t="shared" si="65"/>
        <v>0</v>
      </c>
      <c r="AN179" s="34">
        <f t="shared" si="66"/>
        <v>0</v>
      </c>
      <c r="AO179" s="34">
        <f t="shared" si="52"/>
        <v>0</v>
      </c>
      <c r="AP179" s="34">
        <f t="shared" si="48"/>
        <v>0</v>
      </c>
      <c r="AQ179" s="163">
        <f t="shared" si="49"/>
        <v>0</v>
      </c>
      <c r="AR179" s="100"/>
      <c r="AS179" s="35"/>
      <c r="AT179" s="36">
        <f t="shared" si="47"/>
        <v>0</v>
      </c>
      <c r="AU179" s="37" t="str">
        <f>IF(COUNTIF(AU180:AU183,"MEDIDO")&lt;&gt;0,"MEDIDO","NÃO MEDIDO")</f>
        <v>NÃO MEDIDO</v>
      </c>
      <c r="AV179" s="38"/>
      <c r="AW179" s="39"/>
    </row>
    <row r="180" spans="1:49" s="2" customFormat="1" ht="43.5" customHeight="1" x14ac:dyDescent="0.2">
      <c r="A180" s="2" t="s">
        <v>134</v>
      </c>
      <c r="C180" s="78" t="s">
        <v>402</v>
      </c>
      <c r="D180" s="29" t="s">
        <v>403</v>
      </c>
      <c r="E180" s="30" t="s">
        <v>150</v>
      </c>
      <c r="F180" s="66">
        <v>1853</v>
      </c>
      <c r="G180" s="67"/>
      <c r="H180" s="68"/>
      <c r="I180" s="66">
        <f t="shared" si="45"/>
        <v>1853</v>
      </c>
      <c r="J180" s="31">
        <v>2.93</v>
      </c>
      <c r="K180" s="32">
        <f t="shared" si="46"/>
        <v>5429.29</v>
      </c>
      <c r="L180" s="33"/>
      <c r="M180" s="33">
        <f t="shared" si="50"/>
        <v>0</v>
      </c>
      <c r="N180" s="33"/>
      <c r="O180" s="33">
        <f t="shared" si="51"/>
        <v>0</v>
      </c>
      <c r="P180" s="33"/>
      <c r="Q180" s="33">
        <f t="shared" si="54"/>
        <v>0</v>
      </c>
      <c r="R180" s="33"/>
      <c r="S180" s="33">
        <f t="shared" si="55"/>
        <v>0</v>
      </c>
      <c r="T180" s="33"/>
      <c r="U180" s="33">
        <f t="shared" si="56"/>
        <v>0</v>
      </c>
      <c r="V180" s="33"/>
      <c r="W180" s="33">
        <f t="shared" si="57"/>
        <v>0</v>
      </c>
      <c r="X180" s="33"/>
      <c r="Y180" s="33">
        <f t="shared" si="58"/>
        <v>0</v>
      </c>
      <c r="Z180" s="33"/>
      <c r="AA180" s="33">
        <f t="shared" si="59"/>
        <v>0</v>
      </c>
      <c r="AB180" s="33"/>
      <c r="AC180" s="33">
        <f t="shared" si="60"/>
        <v>0</v>
      </c>
      <c r="AD180" s="33"/>
      <c r="AE180" s="33">
        <f t="shared" si="61"/>
        <v>0</v>
      </c>
      <c r="AF180" s="33"/>
      <c r="AG180" s="33">
        <f t="shared" si="62"/>
        <v>0</v>
      </c>
      <c r="AH180" s="33"/>
      <c r="AI180" s="33">
        <f t="shared" si="63"/>
        <v>0</v>
      </c>
      <c r="AJ180" s="33"/>
      <c r="AK180" s="33">
        <f t="shared" si="64"/>
        <v>0</v>
      </c>
      <c r="AL180" s="33"/>
      <c r="AM180" s="33">
        <f t="shared" si="65"/>
        <v>0</v>
      </c>
      <c r="AN180" s="34">
        <f t="shared" si="66"/>
        <v>0</v>
      </c>
      <c r="AO180" s="34">
        <f t="shared" si="52"/>
        <v>0</v>
      </c>
      <c r="AP180" s="34">
        <f t="shared" si="48"/>
        <v>1853</v>
      </c>
      <c r="AQ180" s="163">
        <f t="shared" si="49"/>
        <v>5429.29</v>
      </c>
      <c r="AR180" s="100"/>
      <c r="AS180" s="35"/>
      <c r="AT180" s="36">
        <f t="shared" si="47"/>
        <v>0</v>
      </c>
      <c r="AU180" s="37" t="str">
        <f t="shared" si="53"/>
        <v>NÃO MEDIDO</v>
      </c>
      <c r="AV180" s="38"/>
      <c r="AW180" s="39"/>
    </row>
    <row r="181" spans="1:49" s="2" customFormat="1" ht="87" customHeight="1" x14ac:dyDescent="0.2">
      <c r="A181" s="2" t="s">
        <v>134</v>
      </c>
      <c r="C181" s="78" t="s">
        <v>404</v>
      </c>
      <c r="D181" s="29" t="s">
        <v>405</v>
      </c>
      <c r="E181" s="30" t="s">
        <v>150</v>
      </c>
      <c r="F181" s="66">
        <v>350</v>
      </c>
      <c r="G181" s="67"/>
      <c r="H181" s="68"/>
      <c r="I181" s="66">
        <f t="shared" si="45"/>
        <v>350</v>
      </c>
      <c r="J181" s="31">
        <v>1.56</v>
      </c>
      <c r="K181" s="32">
        <f t="shared" si="46"/>
        <v>546</v>
      </c>
      <c r="L181" s="33"/>
      <c r="M181" s="33">
        <f t="shared" si="50"/>
        <v>0</v>
      </c>
      <c r="N181" s="33"/>
      <c r="O181" s="33">
        <f t="shared" si="51"/>
        <v>0</v>
      </c>
      <c r="P181" s="33"/>
      <c r="Q181" s="33">
        <f t="shared" si="54"/>
        <v>0</v>
      </c>
      <c r="R181" s="33"/>
      <c r="S181" s="33">
        <f t="shared" si="55"/>
        <v>0</v>
      </c>
      <c r="T181" s="33"/>
      <c r="U181" s="33">
        <f t="shared" si="56"/>
        <v>0</v>
      </c>
      <c r="V181" s="33"/>
      <c r="W181" s="33">
        <f t="shared" si="57"/>
        <v>0</v>
      </c>
      <c r="X181" s="33"/>
      <c r="Y181" s="33">
        <f t="shared" si="58"/>
        <v>0</v>
      </c>
      <c r="Z181" s="33"/>
      <c r="AA181" s="33">
        <f t="shared" si="59"/>
        <v>0</v>
      </c>
      <c r="AB181" s="33"/>
      <c r="AC181" s="33">
        <f t="shared" si="60"/>
        <v>0</v>
      </c>
      <c r="AD181" s="33"/>
      <c r="AE181" s="33">
        <f t="shared" si="61"/>
        <v>0</v>
      </c>
      <c r="AF181" s="33"/>
      <c r="AG181" s="33">
        <f t="shared" si="62"/>
        <v>0</v>
      </c>
      <c r="AH181" s="33"/>
      <c r="AI181" s="33">
        <f t="shared" si="63"/>
        <v>0</v>
      </c>
      <c r="AJ181" s="33"/>
      <c r="AK181" s="33">
        <f t="shared" si="64"/>
        <v>0</v>
      </c>
      <c r="AL181" s="33"/>
      <c r="AM181" s="33">
        <f t="shared" si="65"/>
        <v>0</v>
      </c>
      <c r="AN181" s="34">
        <f t="shared" si="66"/>
        <v>0</v>
      </c>
      <c r="AO181" s="34">
        <f t="shared" si="52"/>
        <v>0</v>
      </c>
      <c r="AP181" s="34">
        <f t="shared" si="48"/>
        <v>350</v>
      </c>
      <c r="AQ181" s="163">
        <f t="shared" si="49"/>
        <v>546</v>
      </c>
      <c r="AR181" s="100"/>
      <c r="AS181" s="35"/>
      <c r="AT181" s="36">
        <f t="shared" si="47"/>
        <v>0</v>
      </c>
      <c r="AU181" s="37" t="str">
        <f t="shared" si="53"/>
        <v>NÃO MEDIDO</v>
      </c>
      <c r="AV181" s="38"/>
      <c r="AW181" s="39"/>
    </row>
    <row r="182" spans="1:49" s="2" customFormat="1" ht="37.5" customHeight="1" x14ac:dyDescent="0.2">
      <c r="A182" s="2" t="s">
        <v>134</v>
      </c>
      <c r="C182" s="78" t="s">
        <v>406</v>
      </c>
      <c r="D182" s="29" t="s">
        <v>407</v>
      </c>
      <c r="E182" s="30" t="s">
        <v>57</v>
      </c>
      <c r="F182" s="66">
        <v>2</v>
      </c>
      <c r="G182" s="67"/>
      <c r="H182" s="68"/>
      <c r="I182" s="66">
        <f t="shared" si="45"/>
        <v>2</v>
      </c>
      <c r="J182" s="31">
        <v>101.54</v>
      </c>
      <c r="K182" s="32">
        <f t="shared" si="46"/>
        <v>203.08</v>
      </c>
      <c r="L182" s="33"/>
      <c r="M182" s="33">
        <f t="shared" si="50"/>
        <v>0</v>
      </c>
      <c r="N182" s="33"/>
      <c r="O182" s="33">
        <f t="shared" si="51"/>
        <v>0</v>
      </c>
      <c r="P182" s="33"/>
      <c r="Q182" s="33">
        <f t="shared" si="54"/>
        <v>0</v>
      </c>
      <c r="R182" s="33"/>
      <c r="S182" s="33">
        <f t="shared" si="55"/>
        <v>0</v>
      </c>
      <c r="T182" s="33"/>
      <c r="U182" s="33">
        <f t="shared" si="56"/>
        <v>0</v>
      </c>
      <c r="V182" s="33"/>
      <c r="W182" s="33">
        <f t="shared" si="57"/>
        <v>0</v>
      </c>
      <c r="X182" s="33"/>
      <c r="Y182" s="33">
        <f t="shared" si="58"/>
        <v>0</v>
      </c>
      <c r="Z182" s="33"/>
      <c r="AA182" s="33">
        <f t="shared" si="59"/>
        <v>0</v>
      </c>
      <c r="AB182" s="33"/>
      <c r="AC182" s="33">
        <f t="shared" si="60"/>
        <v>0</v>
      </c>
      <c r="AD182" s="33"/>
      <c r="AE182" s="33">
        <f t="shared" si="61"/>
        <v>0</v>
      </c>
      <c r="AF182" s="33"/>
      <c r="AG182" s="33">
        <f t="shared" si="62"/>
        <v>0</v>
      </c>
      <c r="AH182" s="33"/>
      <c r="AI182" s="33">
        <f t="shared" si="63"/>
        <v>0</v>
      </c>
      <c r="AJ182" s="33"/>
      <c r="AK182" s="33">
        <f t="shared" si="64"/>
        <v>0</v>
      </c>
      <c r="AL182" s="33"/>
      <c r="AM182" s="33">
        <f t="shared" si="65"/>
        <v>0</v>
      </c>
      <c r="AN182" s="34">
        <f t="shared" si="66"/>
        <v>0</v>
      </c>
      <c r="AO182" s="34">
        <f t="shared" si="52"/>
        <v>0</v>
      </c>
      <c r="AP182" s="34">
        <f t="shared" si="48"/>
        <v>2</v>
      </c>
      <c r="AQ182" s="163">
        <f t="shared" si="49"/>
        <v>203.08</v>
      </c>
      <c r="AR182" s="100"/>
      <c r="AS182" s="35"/>
      <c r="AT182" s="36">
        <f t="shared" si="47"/>
        <v>0</v>
      </c>
      <c r="AU182" s="37" t="str">
        <f t="shared" si="53"/>
        <v>NÃO MEDIDO</v>
      </c>
      <c r="AV182" s="38"/>
      <c r="AW182" s="39"/>
    </row>
    <row r="183" spans="1:49" s="2" customFormat="1" ht="31.5" customHeight="1" x14ac:dyDescent="0.2">
      <c r="A183" s="2" t="s">
        <v>134</v>
      </c>
      <c r="C183" s="78" t="s">
        <v>408</v>
      </c>
      <c r="D183" s="29" t="s">
        <v>409</v>
      </c>
      <c r="E183" s="30" t="s">
        <v>119</v>
      </c>
      <c r="F183" s="66">
        <v>17</v>
      </c>
      <c r="G183" s="67"/>
      <c r="H183" s="68"/>
      <c r="I183" s="66">
        <f t="shared" si="45"/>
        <v>17</v>
      </c>
      <c r="J183" s="31">
        <v>57.69</v>
      </c>
      <c r="K183" s="32">
        <f t="shared" si="46"/>
        <v>980.73</v>
      </c>
      <c r="L183" s="33"/>
      <c r="M183" s="33">
        <f t="shared" si="50"/>
        <v>0</v>
      </c>
      <c r="N183" s="33"/>
      <c r="O183" s="33">
        <f t="shared" si="51"/>
        <v>0</v>
      </c>
      <c r="P183" s="33"/>
      <c r="Q183" s="33">
        <f t="shared" si="54"/>
        <v>0</v>
      </c>
      <c r="R183" s="33"/>
      <c r="S183" s="33">
        <f t="shared" si="55"/>
        <v>0</v>
      </c>
      <c r="T183" s="33"/>
      <c r="U183" s="33">
        <f t="shared" si="56"/>
        <v>0</v>
      </c>
      <c r="V183" s="33"/>
      <c r="W183" s="33">
        <f t="shared" si="57"/>
        <v>0</v>
      </c>
      <c r="X183" s="33"/>
      <c r="Y183" s="33">
        <f t="shared" si="58"/>
        <v>0</v>
      </c>
      <c r="Z183" s="33"/>
      <c r="AA183" s="33">
        <f t="shared" si="59"/>
        <v>0</v>
      </c>
      <c r="AB183" s="33"/>
      <c r="AC183" s="33">
        <f t="shared" si="60"/>
        <v>0</v>
      </c>
      <c r="AD183" s="33"/>
      <c r="AE183" s="33">
        <f t="shared" si="61"/>
        <v>0</v>
      </c>
      <c r="AF183" s="33"/>
      <c r="AG183" s="33">
        <f t="shared" si="62"/>
        <v>0</v>
      </c>
      <c r="AH183" s="33"/>
      <c r="AI183" s="33">
        <f t="shared" si="63"/>
        <v>0</v>
      </c>
      <c r="AJ183" s="33"/>
      <c r="AK183" s="33">
        <f t="shared" si="64"/>
        <v>0</v>
      </c>
      <c r="AL183" s="33"/>
      <c r="AM183" s="33">
        <f t="shared" si="65"/>
        <v>0</v>
      </c>
      <c r="AN183" s="34">
        <f t="shared" si="66"/>
        <v>0</v>
      </c>
      <c r="AO183" s="34">
        <f t="shared" si="52"/>
        <v>0</v>
      </c>
      <c r="AP183" s="34">
        <f t="shared" si="48"/>
        <v>17</v>
      </c>
      <c r="AQ183" s="163">
        <f t="shared" si="49"/>
        <v>980.73</v>
      </c>
      <c r="AR183" s="100"/>
      <c r="AS183" s="35"/>
      <c r="AT183" s="36">
        <f t="shared" si="47"/>
        <v>0</v>
      </c>
      <c r="AU183" s="37" t="str">
        <f t="shared" si="53"/>
        <v>NÃO MEDIDO</v>
      </c>
      <c r="AV183" s="38"/>
      <c r="AW183" s="39"/>
    </row>
    <row r="184" spans="1:49" s="2" customFormat="1" ht="35.1" customHeight="1" x14ac:dyDescent="0.2">
      <c r="A184" s="2" t="s">
        <v>135</v>
      </c>
      <c r="C184" s="78">
        <v>40600</v>
      </c>
      <c r="D184" s="29" t="s">
        <v>151</v>
      </c>
      <c r="E184" s="30"/>
      <c r="F184" s="66"/>
      <c r="G184" s="67"/>
      <c r="H184" s="68"/>
      <c r="I184" s="66">
        <f t="shared" si="45"/>
        <v>0</v>
      </c>
      <c r="J184" s="31"/>
      <c r="K184" s="32">
        <f t="shared" si="46"/>
        <v>0</v>
      </c>
      <c r="L184" s="33"/>
      <c r="M184" s="33">
        <f t="shared" si="50"/>
        <v>0</v>
      </c>
      <c r="N184" s="33"/>
      <c r="O184" s="33">
        <f t="shared" si="51"/>
        <v>0</v>
      </c>
      <c r="P184" s="33"/>
      <c r="Q184" s="33">
        <f t="shared" si="54"/>
        <v>0</v>
      </c>
      <c r="R184" s="33"/>
      <c r="S184" s="33">
        <f t="shared" si="55"/>
        <v>0</v>
      </c>
      <c r="T184" s="33"/>
      <c r="U184" s="33">
        <f t="shared" si="56"/>
        <v>0</v>
      </c>
      <c r="V184" s="33"/>
      <c r="W184" s="33">
        <f t="shared" si="57"/>
        <v>0</v>
      </c>
      <c r="X184" s="33"/>
      <c r="Y184" s="33">
        <f t="shared" si="58"/>
        <v>0</v>
      </c>
      <c r="Z184" s="33"/>
      <c r="AA184" s="33">
        <f t="shared" si="59"/>
        <v>0</v>
      </c>
      <c r="AB184" s="33"/>
      <c r="AC184" s="33">
        <f t="shared" si="60"/>
        <v>0</v>
      </c>
      <c r="AD184" s="33"/>
      <c r="AE184" s="33">
        <f t="shared" si="61"/>
        <v>0</v>
      </c>
      <c r="AF184" s="33"/>
      <c r="AG184" s="33">
        <f t="shared" si="62"/>
        <v>0</v>
      </c>
      <c r="AH184" s="33"/>
      <c r="AI184" s="33">
        <f t="shared" si="63"/>
        <v>0</v>
      </c>
      <c r="AJ184" s="33"/>
      <c r="AK184" s="33">
        <f t="shared" si="64"/>
        <v>0</v>
      </c>
      <c r="AL184" s="33"/>
      <c r="AM184" s="33">
        <f t="shared" si="65"/>
        <v>0</v>
      </c>
      <c r="AN184" s="34">
        <f t="shared" si="66"/>
        <v>0</v>
      </c>
      <c r="AO184" s="34">
        <f t="shared" si="52"/>
        <v>0</v>
      </c>
      <c r="AP184" s="34">
        <f t="shared" si="48"/>
        <v>0</v>
      </c>
      <c r="AQ184" s="163">
        <f t="shared" si="49"/>
        <v>0</v>
      </c>
      <c r="AR184" s="100"/>
      <c r="AS184" s="35"/>
      <c r="AT184" s="36">
        <f t="shared" si="47"/>
        <v>0</v>
      </c>
      <c r="AU184" s="37" t="str">
        <f>IF(COUNTIF(AU185:AU187,"MEDIDO")&lt;&gt;0,"MEDIDO","NÃO MEDIDO")</f>
        <v>NÃO MEDIDO</v>
      </c>
      <c r="AV184" s="38"/>
      <c r="AW184" s="39"/>
    </row>
    <row r="185" spans="1:49" s="2" customFormat="1" ht="49.5" customHeight="1" x14ac:dyDescent="0.2">
      <c r="A185" s="2" t="s">
        <v>134</v>
      </c>
      <c r="C185" s="78" t="s">
        <v>410</v>
      </c>
      <c r="D185" s="29" t="s">
        <v>411</v>
      </c>
      <c r="E185" s="30" t="s">
        <v>54</v>
      </c>
      <c r="F185" s="66">
        <v>9</v>
      </c>
      <c r="G185" s="67"/>
      <c r="H185" s="68"/>
      <c r="I185" s="66">
        <f t="shared" si="45"/>
        <v>9</v>
      </c>
      <c r="J185" s="31">
        <v>142.79</v>
      </c>
      <c r="K185" s="32">
        <f t="shared" si="46"/>
        <v>1285.1099999999999</v>
      </c>
      <c r="L185" s="33"/>
      <c r="M185" s="33">
        <f t="shared" si="50"/>
        <v>0</v>
      </c>
      <c r="N185" s="33"/>
      <c r="O185" s="33">
        <f t="shared" si="51"/>
        <v>0</v>
      </c>
      <c r="P185" s="33"/>
      <c r="Q185" s="33">
        <f t="shared" si="54"/>
        <v>0</v>
      </c>
      <c r="R185" s="33"/>
      <c r="S185" s="33">
        <f t="shared" si="55"/>
        <v>0</v>
      </c>
      <c r="T185" s="33"/>
      <c r="U185" s="33">
        <f t="shared" si="56"/>
        <v>0</v>
      </c>
      <c r="V185" s="33"/>
      <c r="W185" s="33">
        <f t="shared" si="57"/>
        <v>0</v>
      </c>
      <c r="X185" s="33"/>
      <c r="Y185" s="33">
        <f t="shared" si="58"/>
        <v>0</v>
      </c>
      <c r="Z185" s="33"/>
      <c r="AA185" s="33">
        <f t="shared" si="59"/>
        <v>0</v>
      </c>
      <c r="AB185" s="33"/>
      <c r="AC185" s="33">
        <f t="shared" si="60"/>
        <v>0</v>
      </c>
      <c r="AD185" s="33"/>
      <c r="AE185" s="33">
        <f t="shared" si="61"/>
        <v>0</v>
      </c>
      <c r="AF185" s="33"/>
      <c r="AG185" s="33">
        <f t="shared" si="62"/>
        <v>0</v>
      </c>
      <c r="AH185" s="33"/>
      <c r="AI185" s="33">
        <f t="shared" si="63"/>
        <v>0</v>
      </c>
      <c r="AJ185" s="33"/>
      <c r="AK185" s="33">
        <f t="shared" si="64"/>
        <v>0</v>
      </c>
      <c r="AL185" s="33"/>
      <c r="AM185" s="33">
        <f t="shared" si="65"/>
        <v>0</v>
      </c>
      <c r="AN185" s="34">
        <f t="shared" si="66"/>
        <v>0</v>
      </c>
      <c r="AO185" s="34">
        <f t="shared" si="52"/>
        <v>0</v>
      </c>
      <c r="AP185" s="34">
        <f t="shared" si="48"/>
        <v>9</v>
      </c>
      <c r="AQ185" s="163">
        <f t="shared" si="49"/>
        <v>1285.1099999999999</v>
      </c>
      <c r="AR185" s="100"/>
      <c r="AS185" s="35"/>
      <c r="AT185" s="36">
        <f t="shared" si="47"/>
        <v>0</v>
      </c>
      <c r="AU185" s="37" t="str">
        <f t="shared" si="53"/>
        <v>NÃO MEDIDO</v>
      </c>
      <c r="AV185" s="38"/>
      <c r="AW185" s="39"/>
    </row>
    <row r="186" spans="1:49" s="2" customFormat="1" ht="79.5" customHeight="1" x14ac:dyDescent="0.2">
      <c r="A186" s="2" t="s">
        <v>134</v>
      </c>
      <c r="C186" s="78" t="s">
        <v>412</v>
      </c>
      <c r="D186" s="29" t="s">
        <v>152</v>
      </c>
      <c r="E186" s="30" t="s">
        <v>54</v>
      </c>
      <c r="F186" s="66">
        <v>36</v>
      </c>
      <c r="G186" s="67"/>
      <c r="H186" s="68"/>
      <c r="I186" s="66">
        <f t="shared" si="45"/>
        <v>36</v>
      </c>
      <c r="J186" s="31">
        <v>2.56</v>
      </c>
      <c r="K186" s="32">
        <f t="shared" si="46"/>
        <v>92.16</v>
      </c>
      <c r="L186" s="33"/>
      <c r="M186" s="33">
        <f t="shared" si="50"/>
        <v>0</v>
      </c>
      <c r="N186" s="33"/>
      <c r="O186" s="33">
        <f t="shared" si="51"/>
        <v>0</v>
      </c>
      <c r="P186" s="33"/>
      <c r="Q186" s="33">
        <f t="shared" si="54"/>
        <v>0</v>
      </c>
      <c r="R186" s="33"/>
      <c r="S186" s="33">
        <f t="shared" si="55"/>
        <v>0</v>
      </c>
      <c r="T186" s="33"/>
      <c r="U186" s="33">
        <f t="shared" si="56"/>
        <v>0</v>
      </c>
      <c r="V186" s="33"/>
      <c r="W186" s="33">
        <f t="shared" si="57"/>
        <v>0</v>
      </c>
      <c r="X186" s="33"/>
      <c r="Y186" s="33">
        <f t="shared" si="58"/>
        <v>0</v>
      </c>
      <c r="Z186" s="33"/>
      <c r="AA186" s="33">
        <f t="shared" si="59"/>
        <v>0</v>
      </c>
      <c r="AB186" s="33"/>
      <c r="AC186" s="33">
        <f t="shared" si="60"/>
        <v>0</v>
      </c>
      <c r="AD186" s="33"/>
      <c r="AE186" s="33">
        <f t="shared" si="61"/>
        <v>0</v>
      </c>
      <c r="AF186" s="33"/>
      <c r="AG186" s="33">
        <f t="shared" si="62"/>
        <v>0</v>
      </c>
      <c r="AH186" s="33"/>
      <c r="AI186" s="33">
        <f t="shared" si="63"/>
        <v>0</v>
      </c>
      <c r="AJ186" s="33"/>
      <c r="AK186" s="33">
        <f t="shared" si="64"/>
        <v>0</v>
      </c>
      <c r="AL186" s="33"/>
      <c r="AM186" s="33">
        <f t="shared" si="65"/>
        <v>0</v>
      </c>
      <c r="AN186" s="34">
        <f t="shared" si="66"/>
        <v>0</v>
      </c>
      <c r="AO186" s="34">
        <f t="shared" si="52"/>
        <v>0</v>
      </c>
      <c r="AP186" s="34">
        <f t="shared" si="48"/>
        <v>36</v>
      </c>
      <c r="AQ186" s="163">
        <f t="shared" si="49"/>
        <v>92.16</v>
      </c>
      <c r="AR186" s="100"/>
      <c r="AS186" s="35"/>
      <c r="AT186" s="36">
        <f t="shared" si="47"/>
        <v>0</v>
      </c>
      <c r="AU186" s="37" t="str">
        <f t="shared" si="53"/>
        <v>NÃO MEDIDO</v>
      </c>
      <c r="AV186" s="38"/>
      <c r="AW186" s="39"/>
    </row>
    <row r="187" spans="1:49" s="2" customFormat="1" ht="35.1" customHeight="1" x14ac:dyDescent="0.2">
      <c r="A187" s="2" t="s">
        <v>134</v>
      </c>
      <c r="C187" s="78" t="s">
        <v>413</v>
      </c>
      <c r="D187" s="29" t="s">
        <v>414</v>
      </c>
      <c r="E187" s="30" t="s">
        <v>54</v>
      </c>
      <c r="F187" s="66">
        <v>0.3</v>
      </c>
      <c r="G187" s="67"/>
      <c r="H187" s="68"/>
      <c r="I187" s="66">
        <f t="shared" si="45"/>
        <v>0.3</v>
      </c>
      <c r="J187" s="31">
        <v>57.94</v>
      </c>
      <c r="K187" s="32">
        <f t="shared" si="46"/>
        <v>17.38</v>
      </c>
      <c r="L187" s="33"/>
      <c r="M187" s="33">
        <f t="shared" si="50"/>
        <v>0</v>
      </c>
      <c r="N187" s="33"/>
      <c r="O187" s="33">
        <f t="shared" si="51"/>
        <v>0</v>
      </c>
      <c r="P187" s="33"/>
      <c r="Q187" s="33">
        <f t="shared" si="54"/>
        <v>0</v>
      </c>
      <c r="R187" s="33"/>
      <c r="S187" s="33">
        <f t="shared" si="55"/>
        <v>0</v>
      </c>
      <c r="T187" s="33"/>
      <c r="U187" s="33">
        <f t="shared" si="56"/>
        <v>0</v>
      </c>
      <c r="V187" s="33"/>
      <c r="W187" s="33">
        <f t="shared" si="57"/>
        <v>0</v>
      </c>
      <c r="X187" s="33"/>
      <c r="Y187" s="33">
        <f t="shared" si="58"/>
        <v>0</v>
      </c>
      <c r="Z187" s="33"/>
      <c r="AA187" s="33">
        <f t="shared" si="59"/>
        <v>0</v>
      </c>
      <c r="AB187" s="33"/>
      <c r="AC187" s="33">
        <f t="shared" si="60"/>
        <v>0</v>
      </c>
      <c r="AD187" s="33"/>
      <c r="AE187" s="33">
        <f t="shared" si="61"/>
        <v>0</v>
      </c>
      <c r="AF187" s="33"/>
      <c r="AG187" s="33">
        <f t="shared" si="62"/>
        <v>0</v>
      </c>
      <c r="AH187" s="33"/>
      <c r="AI187" s="33">
        <f t="shared" si="63"/>
        <v>0</v>
      </c>
      <c r="AJ187" s="33"/>
      <c r="AK187" s="33">
        <f t="shared" si="64"/>
        <v>0</v>
      </c>
      <c r="AL187" s="33"/>
      <c r="AM187" s="33">
        <f t="shared" si="65"/>
        <v>0</v>
      </c>
      <c r="AN187" s="34">
        <f t="shared" si="66"/>
        <v>0</v>
      </c>
      <c r="AO187" s="34">
        <f t="shared" si="52"/>
        <v>0</v>
      </c>
      <c r="AP187" s="34">
        <f t="shared" si="48"/>
        <v>0.3</v>
      </c>
      <c r="AQ187" s="163">
        <f t="shared" si="49"/>
        <v>17.38</v>
      </c>
      <c r="AR187" s="100"/>
      <c r="AS187" s="35"/>
      <c r="AT187" s="36">
        <f t="shared" si="47"/>
        <v>0</v>
      </c>
      <c r="AU187" s="37" t="str">
        <f t="shared" si="53"/>
        <v>NÃO MEDIDO</v>
      </c>
      <c r="AV187" s="38"/>
      <c r="AW187" s="39"/>
    </row>
    <row r="188" spans="1:49" s="2" customFormat="1" ht="44.25" customHeight="1" x14ac:dyDescent="0.2">
      <c r="A188" s="2" t="s">
        <v>135</v>
      </c>
      <c r="C188" s="78">
        <v>40800</v>
      </c>
      <c r="D188" s="29" t="s">
        <v>118</v>
      </c>
      <c r="E188" s="30"/>
      <c r="F188" s="66"/>
      <c r="G188" s="67"/>
      <c r="H188" s="68"/>
      <c r="I188" s="66">
        <f t="shared" si="45"/>
        <v>0</v>
      </c>
      <c r="J188" s="31"/>
      <c r="K188" s="32">
        <f t="shared" si="46"/>
        <v>0</v>
      </c>
      <c r="L188" s="33"/>
      <c r="M188" s="33">
        <f t="shared" si="50"/>
        <v>0</v>
      </c>
      <c r="N188" s="33"/>
      <c r="O188" s="33">
        <f t="shared" si="51"/>
        <v>0</v>
      </c>
      <c r="P188" s="33"/>
      <c r="Q188" s="33">
        <f t="shared" si="54"/>
        <v>0</v>
      </c>
      <c r="R188" s="33"/>
      <c r="S188" s="33">
        <f t="shared" si="55"/>
        <v>0</v>
      </c>
      <c r="T188" s="33"/>
      <c r="U188" s="33">
        <f t="shared" si="56"/>
        <v>0</v>
      </c>
      <c r="V188" s="33"/>
      <c r="W188" s="33">
        <f t="shared" si="57"/>
        <v>0</v>
      </c>
      <c r="X188" s="33"/>
      <c r="Y188" s="33">
        <f t="shared" si="58"/>
        <v>0</v>
      </c>
      <c r="Z188" s="33"/>
      <c r="AA188" s="33">
        <f t="shared" si="59"/>
        <v>0</v>
      </c>
      <c r="AB188" s="33"/>
      <c r="AC188" s="33">
        <f t="shared" si="60"/>
        <v>0</v>
      </c>
      <c r="AD188" s="33"/>
      <c r="AE188" s="33">
        <f t="shared" si="61"/>
        <v>0</v>
      </c>
      <c r="AF188" s="33"/>
      <c r="AG188" s="33">
        <f t="shared" si="62"/>
        <v>0</v>
      </c>
      <c r="AH188" s="33"/>
      <c r="AI188" s="33">
        <f t="shared" si="63"/>
        <v>0</v>
      </c>
      <c r="AJ188" s="33"/>
      <c r="AK188" s="33">
        <f t="shared" si="64"/>
        <v>0</v>
      </c>
      <c r="AL188" s="33"/>
      <c r="AM188" s="33">
        <f t="shared" si="65"/>
        <v>0</v>
      </c>
      <c r="AN188" s="34">
        <f t="shared" si="66"/>
        <v>0</v>
      </c>
      <c r="AO188" s="34">
        <f t="shared" si="52"/>
        <v>0</v>
      </c>
      <c r="AP188" s="34">
        <f t="shared" si="48"/>
        <v>0</v>
      </c>
      <c r="AQ188" s="163">
        <f t="shared" si="49"/>
        <v>0</v>
      </c>
      <c r="AR188" s="100"/>
      <c r="AS188" s="35"/>
      <c r="AT188" s="36">
        <f t="shared" si="47"/>
        <v>0</v>
      </c>
      <c r="AU188" s="37" t="str">
        <f>IF(COUNTIF(AU189:AU189,"MEDIDO")&lt;&gt;0,"MEDIDO","NÃO MEDIDO")</f>
        <v>NÃO MEDIDO</v>
      </c>
      <c r="AV188" s="38"/>
      <c r="AW188" s="39"/>
    </row>
    <row r="189" spans="1:49" s="2" customFormat="1" ht="82.5" customHeight="1" x14ac:dyDescent="0.2">
      <c r="A189" s="2" t="s">
        <v>134</v>
      </c>
      <c r="C189" s="78" t="s">
        <v>415</v>
      </c>
      <c r="D189" s="29" t="s">
        <v>416</v>
      </c>
      <c r="E189" s="30" t="s">
        <v>57</v>
      </c>
      <c r="F189" s="66">
        <v>28</v>
      </c>
      <c r="G189" s="67"/>
      <c r="H189" s="68"/>
      <c r="I189" s="66">
        <f t="shared" si="45"/>
        <v>28</v>
      </c>
      <c r="J189" s="31">
        <v>378.58</v>
      </c>
      <c r="K189" s="32">
        <f t="shared" si="46"/>
        <v>10600.24</v>
      </c>
      <c r="L189" s="33"/>
      <c r="M189" s="33">
        <f t="shared" si="50"/>
        <v>0</v>
      </c>
      <c r="N189" s="33"/>
      <c r="O189" s="33">
        <f t="shared" si="51"/>
        <v>0</v>
      </c>
      <c r="P189" s="33"/>
      <c r="Q189" s="33">
        <f t="shared" si="54"/>
        <v>0</v>
      </c>
      <c r="R189" s="33"/>
      <c r="S189" s="33">
        <f t="shared" si="55"/>
        <v>0</v>
      </c>
      <c r="T189" s="33"/>
      <c r="U189" s="33">
        <f t="shared" si="56"/>
        <v>0</v>
      </c>
      <c r="V189" s="33"/>
      <c r="W189" s="33">
        <f t="shared" si="57"/>
        <v>0</v>
      </c>
      <c r="X189" s="33"/>
      <c r="Y189" s="33">
        <f t="shared" si="58"/>
        <v>0</v>
      </c>
      <c r="Z189" s="33"/>
      <c r="AA189" s="33">
        <f t="shared" si="59"/>
        <v>0</v>
      </c>
      <c r="AB189" s="33"/>
      <c r="AC189" s="33">
        <f t="shared" si="60"/>
        <v>0</v>
      </c>
      <c r="AD189" s="33"/>
      <c r="AE189" s="33">
        <f t="shared" si="61"/>
        <v>0</v>
      </c>
      <c r="AF189" s="33"/>
      <c r="AG189" s="33">
        <f t="shared" si="62"/>
        <v>0</v>
      </c>
      <c r="AH189" s="33"/>
      <c r="AI189" s="33">
        <f t="shared" si="63"/>
        <v>0</v>
      </c>
      <c r="AJ189" s="33"/>
      <c r="AK189" s="33">
        <f t="shared" si="64"/>
        <v>0</v>
      </c>
      <c r="AL189" s="33"/>
      <c r="AM189" s="33">
        <f t="shared" si="65"/>
        <v>0</v>
      </c>
      <c r="AN189" s="34">
        <f t="shared" si="66"/>
        <v>0</v>
      </c>
      <c r="AO189" s="34">
        <f t="shared" si="52"/>
        <v>0</v>
      </c>
      <c r="AP189" s="34">
        <f t="shared" si="48"/>
        <v>28</v>
      </c>
      <c r="AQ189" s="163">
        <f t="shared" si="49"/>
        <v>10600.24</v>
      </c>
      <c r="AR189" s="100"/>
      <c r="AS189" s="35"/>
      <c r="AT189" s="36">
        <f t="shared" si="47"/>
        <v>0</v>
      </c>
      <c r="AU189" s="37" t="str">
        <f t="shared" si="53"/>
        <v>NÃO MEDIDO</v>
      </c>
      <c r="AV189" s="38"/>
      <c r="AW189" s="39"/>
    </row>
    <row r="190" spans="1:49" s="2" customFormat="1" ht="33" customHeight="1" x14ac:dyDescent="0.2">
      <c r="A190" s="2" t="s">
        <v>135</v>
      </c>
      <c r="C190" s="78">
        <v>40900</v>
      </c>
      <c r="D190" s="29" t="s">
        <v>417</v>
      </c>
      <c r="E190" s="30"/>
      <c r="F190" s="66"/>
      <c r="G190" s="67"/>
      <c r="H190" s="68"/>
      <c r="I190" s="66">
        <f t="shared" si="45"/>
        <v>0</v>
      </c>
      <c r="J190" s="31"/>
      <c r="K190" s="32">
        <f t="shared" si="46"/>
        <v>0</v>
      </c>
      <c r="L190" s="33"/>
      <c r="M190" s="33">
        <f t="shared" si="50"/>
        <v>0</v>
      </c>
      <c r="N190" s="33"/>
      <c r="O190" s="33">
        <f t="shared" si="51"/>
        <v>0</v>
      </c>
      <c r="P190" s="33"/>
      <c r="Q190" s="33">
        <f t="shared" si="54"/>
        <v>0</v>
      </c>
      <c r="R190" s="33"/>
      <c r="S190" s="33">
        <f t="shared" si="55"/>
        <v>0</v>
      </c>
      <c r="T190" s="33"/>
      <c r="U190" s="33">
        <f t="shared" si="56"/>
        <v>0</v>
      </c>
      <c r="V190" s="33"/>
      <c r="W190" s="33">
        <f t="shared" si="57"/>
        <v>0</v>
      </c>
      <c r="X190" s="33"/>
      <c r="Y190" s="33">
        <f t="shared" si="58"/>
        <v>0</v>
      </c>
      <c r="Z190" s="33"/>
      <c r="AA190" s="33">
        <f t="shared" si="59"/>
        <v>0</v>
      </c>
      <c r="AB190" s="33"/>
      <c r="AC190" s="33">
        <f t="shared" si="60"/>
        <v>0</v>
      </c>
      <c r="AD190" s="33"/>
      <c r="AE190" s="33">
        <f t="shared" si="61"/>
        <v>0</v>
      </c>
      <c r="AF190" s="33"/>
      <c r="AG190" s="33">
        <f t="shared" si="62"/>
        <v>0</v>
      </c>
      <c r="AH190" s="33"/>
      <c r="AI190" s="33">
        <f t="shared" si="63"/>
        <v>0</v>
      </c>
      <c r="AJ190" s="33"/>
      <c r="AK190" s="33">
        <f t="shared" si="64"/>
        <v>0</v>
      </c>
      <c r="AL190" s="33"/>
      <c r="AM190" s="33">
        <f t="shared" si="65"/>
        <v>0</v>
      </c>
      <c r="AN190" s="34">
        <f t="shared" si="66"/>
        <v>0</v>
      </c>
      <c r="AO190" s="34">
        <f t="shared" si="52"/>
        <v>0</v>
      </c>
      <c r="AP190" s="34">
        <f t="shared" si="48"/>
        <v>0</v>
      </c>
      <c r="AQ190" s="163">
        <f t="shared" si="49"/>
        <v>0</v>
      </c>
      <c r="AR190" s="100"/>
      <c r="AS190" s="35"/>
      <c r="AT190" s="36">
        <f t="shared" si="47"/>
        <v>0</v>
      </c>
      <c r="AU190" s="37" t="str">
        <f>IF(COUNTIF(AU191:AU196,"MEDIDO")&lt;&gt;0,"MEDIDO","NÃO MEDIDO")</f>
        <v>NÃO MEDIDO</v>
      </c>
      <c r="AV190" s="38"/>
      <c r="AW190" s="39"/>
    </row>
    <row r="191" spans="1:49" s="2" customFormat="1" ht="43.5" customHeight="1" x14ac:dyDescent="0.2">
      <c r="A191" s="2" t="s">
        <v>134</v>
      </c>
      <c r="C191" s="78" t="s">
        <v>418</v>
      </c>
      <c r="D191" s="29" t="s">
        <v>419</v>
      </c>
      <c r="E191" s="30" t="s">
        <v>50</v>
      </c>
      <c r="F191" s="66">
        <v>10</v>
      </c>
      <c r="G191" s="67"/>
      <c r="H191" s="68"/>
      <c r="I191" s="66">
        <f t="shared" si="45"/>
        <v>10</v>
      </c>
      <c r="J191" s="31">
        <v>92.72</v>
      </c>
      <c r="K191" s="32">
        <f t="shared" si="46"/>
        <v>927.2</v>
      </c>
      <c r="L191" s="33"/>
      <c r="M191" s="33">
        <f t="shared" si="50"/>
        <v>0</v>
      </c>
      <c r="N191" s="33"/>
      <c r="O191" s="33">
        <f t="shared" si="51"/>
        <v>0</v>
      </c>
      <c r="P191" s="33"/>
      <c r="Q191" s="33">
        <f t="shared" si="54"/>
        <v>0</v>
      </c>
      <c r="R191" s="33"/>
      <c r="S191" s="33">
        <f t="shared" si="55"/>
        <v>0</v>
      </c>
      <c r="T191" s="33"/>
      <c r="U191" s="33">
        <f t="shared" si="56"/>
        <v>0</v>
      </c>
      <c r="V191" s="33"/>
      <c r="W191" s="33">
        <f t="shared" si="57"/>
        <v>0</v>
      </c>
      <c r="X191" s="33"/>
      <c r="Y191" s="33">
        <f t="shared" si="58"/>
        <v>0</v>
      </c>
      <c r="Z191" s="33"/>
      <c r="AA191" s="33">
        <f t="shared" si="59"/>
        <v>0</v>
      </c>
      <c r="AB191" s="33"/>
      <c r="AC191" s="33">
        <f t="shared" si="60"/>
        <v>0</v>
      </c>
      <c r="AD191" s="33"/>
      <c r="AE191" s="33">
        <f t="shared" si="61"/>
        <v>0</v>
      </c>
      <c r="AF191" s="33"/>
      <c r="AG191" s="33">
        <f t="shared" si="62"/>
        <v>0</v>
      </c>
      <c r="AH191" s="33"/>
      <c r="AI191" s="33">
        <f t="shared" si="63"/>
        <v>0</v>
      </c>
      <c r="AJ191" s="33"/>
      <c r="AK191" s="33">
        <f t="shared" si="64"/>
        <v>0</v>
      </c>
      <c r="AL191" s="33"/>
      <c r="AM191" s="33">
        <f t="shared" si="65"/>
        <v>0</v>
      </c>
      <c r="AN191" s="34">
        <f t="shared" si="66"/>
        <v>0</v>
      </c>
      <c r="AO191" s="34">
        <f t="shared" si="52"/>
        <v>0</v>
      </c>
      <c r="AP191" s="34">
        <f t="shared" si="48"/>
        <v>10</v>
      </c>
      <c r="AQ191" s="163">
        <f t="shared" si="49"/>
        <v>927.2</v>
      </c>
      <c r="AR191" s="100"/>
      <c r="AS191" s="35"/>
      <c r="AT191" s="36">
        <f t="shared" si="47"/>
        <v>0</v>
      </c>
      <c r="AU191" s="37" t="str">
        <f t="shared" si="53"/>
        <v>NÃO MEDIDO</v>
      </c>
      <c r="AV191" s="38"/>
      <c r="AW191" s="39"/>
    </row>
    <row r="192" spans="1:49" s="2" customFormat="1" ht="82.5" customHeight="1" x14ac:dyDescent="0.2">
      <c r="A192" s="2" t="s">
        <v>134</v>
      </c>
      <c r="C192" s="78" t="s">
        <v>420</v>
      </c>
      <c r="D192" s="29" t="s">
        <v>421</v>
      </c>
      <c r="E192" s="30" t="s">
        <v>120</v>
      </c>
      <c r="F192" s="66">
        <v>24</v>
      </c>
      <c r="G192" s="67"/>
      <c r="H192" s="68"/>
      <c r="I192" s="66">
        <f t="shared" si="45"/>
        <v>24</v>
      </c>
      <c r="J192" s="31">
        <v>513.69000000000005</v>
      </c>
      <c r="K192" s="32">
        <f t="shared" si="46"/>
        <v>12328.56</v>
      </c>
      <c r="L192" s="33"/>
      <c r="M192" s="33">
        <f t="shared" si="50"/>
        <v>0</v>
      </c>
      <c r="N192" s="33"/>
      <c r="O192" s="33">
        <f t="shared" si="51"/>
        <v>0</v>
      </c>
      <c r="P192" s="33"/>
      <c r="Q192" s="33">
        <f t="shared" si="54"/>
        <v>0</v>
      </c>
      <c r="R192" s="33"/>
      <c r="S192" s="33">
        <f t="shared" si="55"/>
        <v>0</v>
      </c>
      <c r="T192" s="33"/>
      <c r="U192" s="33">
        <f t="shared" si="56"/>
        <v>0</v>
      </c>
      <c r="V192" s="33"/>
      <c r="W192" s="33">
        <f t="shared" si="57"/>
        <v>0</v>
      </c>
      <c r="X192" s="33"/>
      <c r="Y192" s="33">
        <f t="shared" si="58"/>
        <v>0</v>
      </c>
      <c r="Z192" s="33"/>
      <c r="AA192" s="33">
        <f t="shared" si="59"/>
        <v>0</v>
      </c>
      <c r="AB192" s="33"/>
      <c r="AC192" s="33">
        <f t="shared" si="60"/>
        <v>0</v>
      </c>
      <c r="AD192" s="33"/>
      <c r="AE192" s="33">
        <f t="shared" si="61"/>
        <v>0</v>
      </c>
      <c r="AF192" s="33"/>
      <c r="AG192" s="33">
        <f t="shared" si="62"/>
        <v>0</v>
      </c>
      <c r="AH192" s="33"/>
      <c r="AI192" s="33">
        <f t="shared" si="63"/>
        <v>0</v>
      </c>
      <c r="AJ192" s="33"/>
      <c r="AK192" s="33">
        <f t="shared" si="64"/>
        <v>0</v>
      </c>
      <c r="AL192" s="33"/>
      <c r="AM192" s="33">
        <f t="shared" si="65"/>
        <v>0</v>
      </c>
      <c r="AN192" s="34">
        <f t="shared" si="66"/>
        <v>0</v>
      </c>
      <c r="AO192" s="34">
        <f t="shared" si="52"/>
        <v>0</v>
      </c>
      <c r="AP192" s="34">
        <f t="shared" si="48"/>
        <v>24</v>
      </c>
      <c r="AQ192" s="163">
        <f t="shared" si="49"/>
        <v>12328.56</v>
      </c>
      <c r="AR192" s="100"/>
      <c r="AS192" s="35"/>
      <c r="AT192" s="36">
        <f t="shared" si="47"/>
        <v>0</v>
      </c>
      <c r="AU192" s="37" t="str">
        <f t="shared" si="53"/>
        <v>NÃO MEDIDO</v>
      </c>
      <c r="AV192" s="38"/>
      <c r="AW192" s="39"/>
    </row>
    <row r="193" spans="1:49" s="2" customFormat="1" ht="67.5" customHeight="1" x14ac:dyDescent="0.2">
      <c r="A193" s="2" t="s">
        <v>134</v>
      </c>
      <c r="C193" s="78" t="s">
        <v>422</v>
      </c>
      <c r="D193" s="29" t="s">
        <v>423</v>
      </c>
      <c r="E193" s="30" t="s">
        <v>58</v>
      </c>
      <c r="F193" s="66">
        <v>7</v>
      </c>
      <c r="G193" s="67"/>
      <c r="H193" s="68"/>
      <c r="I193" s="66">
        <f t="shared" si="45"/>
        <v>7</v>
      </c>
      <c r="J193" s="31">
        <v>146.13</v>
      </c>
      <c r="K193" s="32">
        <f t="shared" si="46"/>
        <v>1022.91</v>
      </c>
      <c r="L193" s="33"/>
      <c r="M193" s="33">
        <f t="shared" si="50"/>
        <v>0</v>
      </c>
      <c r="N193" s="33"/>
      <c r="O193" s="33">
        <f t="shared" si="51"/>
        <v>0</v>
      </c>
      <c r="P193" s="33"/>
      <c r="Q193" s="33">
        <f t="shared" si="54"/>
        <v>0</v>
      </c>
      <c r="R193" s="33"/>
      <c r="S193" s="33">
        <f t="shared" si="55"/>
        <v>0</v>
      </c>
      <c r="T193" s="33"/>
      <c r="U193" s="33">
        <f t="shared" si="56"/>
        <v>0</v>
      </c>
      <c r="V193" s="33"/>
      <c r="W193" s="33">
        <f t="shared" si="57"/>
        <v>0</v>
      </c>
      <c r="X193" s="33"/>
      <c r="Y193" s="33">
        <f t="shared" si="58"/>
        <v>0</v>
      </c>
      <c r="Z193" s="33"/>
      <c r="AA193" s="33">
        <f t="shared" si="59"/>
        <v>0</v>
      </c>
      <c r="AB193" s="33"/>
      <c r="AC193" s="33">
        <f t="shared" si="60"/>
        <v>0</v>
      </c>
      <c r="AD193" s="33"/>
      <c r="AE193" s="33">
        <f t="shared" si="61"/>
        <v>0</v>
      </c>
      <c r="AF193" s="33"/>
      <c r="AG193" s="33">
        <f t="shared" si="62"/>
        <v>0</v>
      </c>
      <c r="AH193" s="33"/>
      <c r="AI193" s="33">
        <f t="shared" si="63"/>
        <v>0</v>
      </c>
      <c r="AJ193" s="33"/>
      <c r="AK193" s="33">
        <f t="shared" si="64"/>
        <v>0</v>
      </c>
      <c r="AL193" s="33"/>
      <c r="AM193" s="33">
        <f t="shared" si="65"/>
        <v>0</v>
      </c>
      <c r="AN193" s="34">
        <f t="shared" si="66"/>
        <v>0</v>
      </c>
      <c r="AO193" s="34">
        <f t="shared" si="52"/>
        <v>0</v>
      </c>
      <c r="AP193" s="34">
        <f t="shared" si="48"/>
        <v>7</v>
      </c>
      <c r="AQ193" s="163">
        <f t="shared" si="49"/>
        <v>1022.91</v>
      </c>
      <c r="AR193" s="100"/>
      <c r="AS193" s="35"/>
      <c r="AT193" s="36">
        <f t="shared" si="47"/>
        <v>0</v>
      </c>
      <c r="AU193" s="37" t="str">
        <f t="shared" si="53"/>
        <v>NÃO MEDIDO</v>
      </c>
      <c r="AV193" s="38"/>
      <c r="AW193" s="39"/>
    </row>
    <row r="194" spans="1:49" s="2" customFormat="1" ht="51" customHeight="1" x14ac:dyDescent="0.2">
      <c r="A194" s="2" t="s">
        <v>134</v>
      </c>
      <c r="C194" s="78" t="s">
        <v>424</v>
      </c>
      <c r="D194" s="29" t="s">
        <v>425</v>
      </c>
      <c r="E194" s="30" t="s">
        <v>120</v>
      </c>
      <c r="F194" s="66">
        <v>450</v>
      </c>
      <c r="G194" s="67"/>
      <c r="H194" s="68"/>
      <c r="I194" s="66">
        <f t="shared" si="45"/>
        <v>450</v>
      </c>
      <c r="J194" s="31">
        <v>0.45</v>
      </c>
      <c r="K194" s="32">
        <f t="shared" si="46"/>
        <v>202.5</v>
      </c>
      <c r="L194" s="33"/>
      <c r="M194" s="33">
        <f t="shared" si="50"/>
        <v>0</v>
      </c>
      <c r="N194" s="33"/>
      <c r="O194" s="33">
        <f t="shared" si="51"/>
        <v>0</v>
      </c>
      <c r="P194" s="33"/>
      <c r="Q194" s="33">
        <f t="shared" si="54"/>
        <v>0</v>
      </c>
      <c r="R194" s="33"/>
      <c r="S194" s="33">
        <f t="shared" si="55"/>
        <v>0</v>
      </c>
      <c r="T194" s="33"/>
      <c r="U194" s="33">
        <f t="shared" si="56"/>
        <v>0</v>
      </c>
      <c r="V194" s="33"/>
      <c r="W194" s="33">
        <f t="shared" si="57"/>
        <v>0</v>
      </c>
      <c r="X194" s="33"/>
      <c r="Y194" s="33">
        <f t="shared" si="58"/>
        <v>0</v>
      </c>
      <c r="Z194" s="33"/>
      <c r="AA194" s="33">
        <f t="shared" si="59"/>
        <v>0</v>
      </c>
      <c r="AB194" s="33"/>
      <c r="AC194" s="33">
        <f t="shared" si="60"/>
        <v>0</v>
      </c>
      <c r="AD194" s="33"/>
      <c r="AE194" s="33">
        <f t="shared" si="61"/>
        <v>0</v>
      </c>
      <c r="AF194" s="33"/>
      <c r="AG194" s="33">
        <f t="shared" si="62"/>
        <v>0</v>
      </c>
      <c r="AH194" s="33"/>
      <c r="AI194" s="33">
        <f t="shared" si="63"/>
        <v>0</v>
      </c>
      <c r="AJ194" s="33"/>
      <c r="AK194" s="33">
        <f t="shared" si="64"/>
        <v>0</v>
      </c>
      <c r="AL194" s="33"/>
      <c r="AM194" s="33">
        <f t="shared" si="65"/>
        <v>0</v>
      </c>
      <c r="AN194" s="34">
        <f t="shared" si="66"/>
        <v>0</v>
      </c>
      <c r="AO194" s="34">
        <f t="shared" si="52"/>
        <v>0</v>
      </c>
      <c r="AP194" s="34">
        <f t="shared" si="48"/>
        <v>450</v>
      </c>
      <c r="AQ194" s="163">
        <f t="shared" si="49"/>
        <v>202.5</v>
      </c>
      <c r="AR194" s="100"/>
      <c r="AS194" s="35"/>
      <c r="AT194" s="36">
        <f t="shared" si="47"/>
        <v>0</v>
      </c>
      <c r="AU194" s="37" t="str">
        <f t="shared" si="53"/>
        <v>NÃO MEDIDO</v>
      </c>
      <c r="AV194" s="38"/>
      <c r="AW194" s="39"/>
    </row>
    <row r="195" spans="1:49" s="2" customFormat="1" ht="43.5" customHeight="1" x14ac:dyDescent="0.2">
      <c r="A195" s="2" t="s">
        <v>134</v>
      </c>
      <c r="C195" s="78" t="s">
        <v>426</v>
      </c>
      <c r="D195" s="29" t="s">
        <v>427</v>
      </c>
      <c r="E195" s="30" t="s">
        <v>54</v>
      </c>
      <c r="F195" s="66">
        <v>78</v>
      </c>
      <c r="G195" s="67"/>
      <c r="H195" s="68"/>
      <c r="I195" s="66">
        <f t="shared" si="45"/>
        <v>78</v>
      </c>
      <c r="J195" s="31">
        <v>22.98</v>
      </c>
      <c r="K195" s="32">
        <f t="shared" si="46"/>
        <v>1792.44</v>
      </c>
      <c r="L195" s="33"/>
      <c r="M195" s="33">
        <f t="shared" si="50"/>
        <v>0</v>
      </c>
      <c r="N195" s="33"/>
      <c r="O195" s="33">
        <f t="shared" si="51"/>
        <v>0</v>
      </c>
      <c r="P195" s="33"/>
      <c r="Q195" s="33">
        <f t="shared" si="54"/>
        <v>0</v>
      </c>
      <c r="R195" s="33"/>
      <c r="S195" s="33">
        <f t="shared" si="55"/>
        <v>0</v>
      </c>
      <c r="T195" s="33"/>
      <c r="U195" s="33">
        <f t="shared" si="56"/>
        <v>0</v>
      </c>
      <c r="V195" s="33"/>
      <c r="W195" s="33">
        <f t="shared" si="57"/>
        <v>0</v>
      </c>
      <c r="X195" s="33"/>
      <c r="Y195" s="33">
        <f t="shared" si="58"/>
        <v>0</v>
      </c>
      <c r="Z195" s="33"/>
      <c r="AA195" s="33">
        <f t="shared" si="59"/>
        <v>0</v>
      </c>
      <c r="AB195" s="33"/>
      <c r="AC195" s="33">
        <f t="shared" si="60"/>
        <v>0</v>
      </c>
      <c r="AD195" s="33"/>
      <c r="AE195" s="33">
        <f t="shared" si="61"/>
        <v>0</v>
      </c>
      <c r="AF195" s="33"/>
      <c r="AG195" s="33">
        <f t="shared" si="62"/>
        <v>0</v>
      </c>
      <c r="AH195" s="33"/>
      <c r="AI195" s="33">
        <f t="shared" si="63"/>
        <v>0</v>
      </c>
      <c r="AJ195" s="33"/>
      <c r="AK195" s="33">
        <f t="shared" si="64"/>
        <v>0</v>
      </c>
      <c r="AL195" s="33"/>
      <c r="AM195" s="33">
        <f t="shared" si="65"/>
        <v>0</v>
      </c>
      <c r="AN195" s="34">
        <f t="shared" si="66"/>
        <v>0</v>
      </c>
      <c r="AO195" s="34">
        <f t="shared" si="52"/>
        <v>0</v>
      </c>
      <c r="AP195" s="34">
        <f t="shared" si="48"/>
        <v>78</v>
      </c>
      <c r="AQ195" s="163">
        <f t="shared" si="49"/>
        <v>1792.44</v>
      </c>
      <c r="AR195" s="100"/>
      <c r="AS195" s="35"/>
      <c r="AT195" s="36">
        <f t="shared" si="47"/>
        <v>0</v>
      </c>
      <c r="AU195" s="37" t="str">
        <f t="shared" si="53"/>
        <v>NÃO MEDIDO</v>
      </c>
      <c r="AV195" s="38"/>
      <c r="AW195" s="39"/>
    </row>
    <row r="196" spans="1:49" s="2" customFormat="1" ht="35.1" customHeight="1" x14ac:dyDescent="0.2">
      <c r="A196" s="2" t="s">
        <v>134</v>
      </c>
      <c r="C196" s="78" t="s">
        <v>428</v>
      </c>
      <c r="D196" s="29" t="s">
        <v>429</v>
      </c>
      <c r="E196" s="30" t="s">
        <v>120</v>
      </c>
      <c r="F196" s="66">
        <v>48</v>
      </c>
      <c r="G196" s="67"/>
      <c r="H196" s="68"/>
      <c r="I196" s="66">
        <f t="shared" si="45"/>
        <v>48</v>
      </c>
      <c r="J196" s="31">
        <v>396.99</v>
      </c>
      <c r="K196" s="32">
        <f t="shared" si="46"/>
        <v>19055.52</v>
      </c>
      <c r="L196" s="33"/>
      <c r="M196" s="33">
        <f t="shared" si="50"/>
        <v>0</v>
      </c>
      <c r="N196" s="33"/>
      <c r="O196" s="33">
        <f t="shared" si="51"/>
        <v>0</v>
      </c>
      <c r="P196" s="33"/>
      <c r="Q196" s="33">
        <f t="shared" si="54"/>
        <v>0</v>
      </c>
      <c r="R196" s="33"/>
      <c r="S196" s="33">
        <f t="shared" si="55"/>
        <v>0</v>
      </c>
      <c r="T196" s="33"/>
      <c r="U196" s="33">
        <f t="shared" si="56"/>
        <v>0</v>
      </c>
      <c r="V196" s="33"/>
      <c r="W196" s="33">
        <f t="shared" si="57"/>
        <v>0</v>
      </c>
      <c r="X196" s="33"/>
      <c r="Y196" s="33">
        <f t="shared" si="58"/>
        <v>0</v>
      </c>
      <c r="Z196" s="33"/>
      <c r="AA196" s="33">
        <f t="shared" si="59"/>
        <v>0</v>
      </c>
      <c r="AB196" s="33"/>
      <c r="AC196" s="33">
        <f t="shared" si="60"/>
        <v>0</v>
      </c>
      <c r="AD196" s="33"/>
      <c r="AE196" s="33">
        <f t="shared" si="61"/>
        <v>0</v>
      </c>
      <c r="AF196" s="33"/>
      <c r="AG196" s="33">
        <f t="shared" si="62"/>
        <v>0</v>
      </c>
      <c r="AH196" s="33"/>
      <c r="AI196" s="33">
        <f t="shared" si="63"/>
        <v>0</v>
      </c>
      <c r="AJ196" s="33"/>
      <c r="AK196" s="33">
        <f t="shared" si="64"/>
        <v>0</v>
      </c>
      <c r="AL196" s="33"/>
      <c r="AM196" s="33">
        <f t="shared" si="65"/>
        <v>0</v>
      </c>
      <c r="AN196" s="34">
        <f t="shared" si="66"/>
        <v>0</v>
      </c>
      <c r="AO196" s="34">
        <f t="shared" si="52"/>
        <v>0</v>
      </c>
      <c r="AP196" s="34">
        <f t="shared" si="48"/>
        <v>48</v>
      </c>
      <c r="AQ196" s="163">
        <f t="shared" si="49"/>
        <v>19055.52</v>
      </c>
      <c r="AR196" s="100"/>
      <c r="AS196" s="35"/>
      <c r="AT196" s="36">
        <f t="shared" si="47"/>
        <v>0</v>
      </c>
      <c r="AU196" s="37" t="str">
        <f t="shared" si="53"/>
        <v>NÃO MEDIDO</v>
      </c>
      <c r="AV196" s="38"/>
      <c r="AW196" s="39"/>
    </row>
    <row r="197" spans="1:49" s="2" customFormat="1" ht="35.1" customHeight="1" x14ac:dyDescent="0.2">
      <c r="A197" s="2" t="s">
        <v>135</v>
      </c>
      <c r="C197" s="78">
        <v>5</v>
      </c>
      <c r="D197" s="29" t="s">
        <v>430</v>
      </c>
      <c r="E197" s="30"/>
      <c r="F197" s="66"/>
      <c r="G197" s="67"/>
      <c r="H197" s="68"/>
      <c r="I197" s="66">
        <f t="shared" si="45"/>
        <v>0</v>
      </c>
      <c r="J197" s="31"/>
      <c r="K197" s="32">
        <f t="shared" si="46"/>
        <v>0</v>
      </c>
      <c r="L197" s="33"/>
      <c r="M197" s="33">
        <f t="shared" si="50"/>
        <v>0</v>
      </c>
      <c r="N197" s="33"/>
      <c r="O197" s="33">
        <f t="shared" si="51"/>
        <v>0</v>
      </c>
      <c r="P197" s="33"/>
      <c r="Q197" s="33">
        <f t="shared" si="54"/>
        <v>0</v>
      </c>
      <c r="R197" s="33"/>
      <c r="S197" s="33">
        <f t="shared" si="55"/>
        <v>0</v>
      </c>
      <c r="T197" s="33"/>
      <c r="U197" s="33">
        <f t="shared" si="56"/>
        <v>0</v>
      </c>
      <c r="V197" s="33"/>
      <c r="W197" s="33">
        <f t="shared" si="57"/>
        <v>0</v>
      </c>
      <c r="X197" s="33"/>
      <c r="Y197" s="33">
        <f t="shared" si="58"/>
        <v>0</v>
      </c>
      <c r="Z197" s="33"/>
      <c r="AA197" s="33">
        <f t="shared" si="59"/>
        <v>0</v>
      </c>
      <c r="AB197" s="33"/>
      <c r="AC197" s="33">
        <f t="shared" si="60"/>
        <v>0</v>
      </c>
      <c r="AD197" s="33"/>
      <c r="AE197" s="33">
        <f t="shared" si="61"/>
        <v>0</v>
      </c>
      <c r="AF197" s="33"/>
      <c r="AG197" s="33">
        <f t="shared" si="62"/>
        <v>0</v>
      </c>
      <c r="AH197" s="33"/>
      <c r="AI197" s="33">
        <f t="shared" si="63"/>
        <v>0</v>
      </c>
      <c r="AJ197" s="33"/>
      <c r="AK197" s="33">
        <f t="shared" si="64"/>
        <v>0</v>
      </c>
      <c r="AL197" s="33"/>
      <c r="AM197" s="33">
        <f t="shared" si="65"/>
        <v>0</v>
      </c>
      <c r="AN197" s="34">
        <f t="shared" si="66"/>
        <v>0</v>
      </c>
      <c r="AO197" s="34">
        <f t="shared" si="52"/>
        <v>0</v>
      </c>
      <c r="AP197" s="34">
        <f t="shared" si="48"/>
        <v>0</v>
      </c>
      <c r="AQ197" s="163">
        <f t="shared" si="49"/>
        <v>0</v>
      </c>
      <c r="AR197" s="100"/>
      <c r="AS197" s="35"/>
      <c r="AT197" s="36">
        <f t="shared" si="47"/>
        <v>0</v>
      </c>
      <c r="AU197" s="37" t="str">
        <f>IF(COUNTIF(AU198:AU220,"MEDIDO")&lt;&gt;0,"MEDIDO","NÃO MEDIDO")</f>
        <v>NÃO MEDIDO</v>
      </c>
      <c r="AV197" s="38"/>
      <c r="AW197" s="39"/>
    </row>
    <row r="198" spans="1:49" s="2" customFormat="1" ht="41.25" customHeight="1" x14ac:dyDescent="0.2">
      <c r="A198" s="2" t="s">
        <v>135</v>
      </c>
      <c r="C198" s="78">
        <v>50200</v>
      </c>
      <c r="D198" s="29" t="s">
        <v>431</v>
      </c>
      <c r="E198" s="30"/>
      <c r="F198" s="66"/>
      <c r="G198" s="67"/>
      <c r="H198" s="68"/>
      <c r="I198" s="66">
        <f t="shared" si="45"/>
        <v>0</v>
      </c>
      <c r="J198" s="31"/>
      <c r="K198" s="32">
        <f t="shared" si="46"/>
        <v>0</v>
      </c>
      <c r="L198" s="33"/>
      <c r="M198" s="33">
        <f t="shared" si="50"/>
        <v>0</v>
      </c>
      <c r="N198" s="33"/>
      <c r="O198" s="33">
        <f t="shared" si="51"/>
        <v>0</v>
      </c>
      <c r="P198" s="33"/>
      <c r="Q198" s="33">
        <f t="shared" si="54"/>
        <v>0</v>
      </c>
      <c r="R198" s="33"/>
      <c r="S198" s="33">
        <f t="shared" si="55"/>
        <v>0</v>
      </c>
      <c r="T198" s="33"/>
      <c r="U198" s="33">
        <f t="shared" si="56"/>
        <v>0</v>
      </c>
      <c r="V198" s="33"/>
      <c r="W198" s="33">
        <f t="shared" si="57"/>
        <v>0</v>
      </c>
      <c r="X198" s="33"/>
      <c r="Y198" s="33">
        <f t="shared" si="58"/>
        <v>0</v>
      </c>
      <c r="Z198" s="33"/>
      <c r="AA198" s="33">
        <f t="shared" si="59"/>
        <v>0</v>
      </c>
      <c r="AB198" s="33"/>
      <c r="AC198" s="33">
        <f t="shared" si="60"/>
        <v>0</v>
      </c>
      <c r="AD198" s="33"/>
      <c r="AE198" s="33">
        <f t="shared" si="61"/>
        <v>0</v>
      </c>
      <c r="AF198" s="33"/>
      <c r="AG198" s="33">
        <f t="shared" si="62"/>
        <v>0</v>
      </c>
      <c r="AH198" s="33"/>
      <c r="AI198" s="33">
        <f t="shared" si="63"/>
        <v>0</v>
      </c>
      <c r="AJ198" s="33"/>
      <c r="AK198" s="33">
        <f t="shared" si="64"/>
        <v>0</v>
      </c>
      <c r="AL198" s="33"/>
      <c r="AM198" s="33">
        <f t="shared" si="65"/>
        <v>0</v>
      </c>
      <c r="AN198" s="34">
        <f t="shared" si="66"/>
        <v>0</v>
      </c>
      <c r="AO198" s="34">
        <f t="shared" si="52"/>
        <v>0</v>
      </c>
      <c r="AP198" s="34">
        <f t="shared" si="48"/>
        <v>0</v>
      </c>
      <c r="AQ198" s="163">
        <f t="shared" si="49"/>
        <v>0</v>
      </c>
      <c r="AR198" s="100"/>
      <c r="AS198" s="35"/>
      <c r="AT198" s="36">
        <f t="shared" si="47"/>
        <v>0</v>
      </c>
      <c r="AU198" s="37" t="str">
        <f>IF(COUNTIF(AU199:AU211,"MEDIDO")&lt;&gt;0,"MEDIDO","NÃO MEDIDO")</f>
        <v>NÃO MEDIDO</v>
      </c>
      <c r="AV198" s="38"/>
      <c r="AW198" s="39"/>
    </row>
    <row r="199" spans="1:49" s="2" customFormat="1" ht="36" customHeight="1" x14ac:dyDescent="0.2">
      <c r="A199" s="2" t="s">
        <v>134</v>
      </c>
      <c r="C199" s="78" t="s">
        <v>199</v>
      </c>
      <c r="D199" s="29" t="s">
        <v>200</v>
      </c>
      <c r="E199" s="30" t="s">
        <v>119</v>
      </c>
      <c r="F199" s="66">
        <v>7.5</v>
      </c>
      <c r="G199" s="67"/>
      <c r="H199" s="68"/>
      <c r="I199" s="66">
        <f t="shared" si="45"/>
        <v>7.5</v>
      </c>
      <c r="J199" s="31">
        <v>71.61</v>
      </c>
      <c r="K199" s="32">
        <f t="shared" si="46"/>
        <v>537.08000000000004</v>
      </c>
      <c r="L199" s="33"/>
      <c r="M199" s="33">
        <f t="shared" si="50"/>
        <v>0</v>
      </c>
      <c r="N199" s="33"/>
      <c r="O199" s="33">
        <f t="shared" si="51"/>
        <v>0</v>
      </c>
      <c r="P199" s="33"/>
      <c r="Q199" s="33">
        <f t="shared" si="54"/>
        <v>0</v>
      </c>
      <c r="R199" s="33"/>
      <c r="S199" s="33">
        <f t="shared" si="55"/>
        <v>0</v>
      </c>
      <c r="T199" s="33"/>
      <c r="U199" s="33">
        <f t="shared" si="56"/>
        <v>0</v>
      </c>
      <c r="V199" s="33"/>
      <c r="W199" s="33">
        <f t="shared" si="57"/>
        <v>0</v>
      </c>
      <c r="X199" s="33"/>
      <c r="Y199" s="33">
        <f t="shared" si="58"/>
        <v>0</v>
      </c>
      <c r="Z199" s="33"/>
      <c r="AA199" s="33">
        <f t="shared" si="59"/>
        <v>0</v>
      </c>
      <c r="AB199" s="33"/>
      <c r="AC199" s="33">
        <f t="shared" si="60"/>
        <v>0</v>
      </c>
      <c r="AD199" s="33"/>
      <c r="AE199" s="33">
        <f t="shared" si="61"/>
        <v>0</v>
      </c>
      <c r="AF199" s="33"/>
      <c r="AG199" s="33">
        <f t="shared" si="62"/>
        <v>0</v>
      </c>
      <c r="AH199" s="33"/>
      <c r="AI199" s="33">
        <f t="shared" si="63"/>
        <v>0</v>
      </c>
      <c r="AJ199" s="33"/>
      <c r="AK199" s="33">
        <f t="shared" si="64"/>
        <v>0</v>
      </c>
      <c r="AL199" s="33"/>
      <c r="AM199" s="33">
        <f t="shared" si="65"/>
        <v>0</v>
      </c>
      <c r="AN199" s="34">
        <f t="shared" si="66"/>
        <v>0</v>
      </c>
      <c r="AO199" s="34">
        <f t="shared" si="52"/>
        <v>0</v>
      </c>
      <c r="AP199" s="34">
        <f t="shared" si="48"/>
        <v>7.5</v>
      </c>
      <c r="AQ199" s="163">
        <f t="shared" si="49"/>
        <v>537.08000000000004</v>
      </c>
      <c r="AR199" s="100"/>
      <c r="AS199" s="35"/>
      <c r="AT199" s="36">
        <f t="shared" si="47"/>
        <v>0</v>
      </c>
      <c r="AU199" s="37" t="str">
        <f t="shared" si="53"/>
        <v>NÃO MEDIDO</v>
      </c>
      <c r="AV199" s="38"/>
      <c r="AW199" s="39"/>
    </row>
    <row r="200" spans="1:49" s="2" customFormat="1" ht="36" customHeight="1" x14ac:dyDescent="0.2">
      <c r="A200" s="2" t="s">
        <v>134</v>
      </c>
      <c r="C200" s="78" t="s">
        <v>432</v>
      </c>
      <c r="D200" s="29" t="s">
        <v>433</v>
      </c>
      <c r="E200" s="30" t="s">
        <v>58</v>
      </c>
      <c r="F200" s="66">
        <v>576</v>
      </c>
      <c r="G200" s="67"/>
      <c r="H200" s="68"/>
      <c r="I200" s="66">
        <f t="shared" si="45"/>
        <v>576</v>
      </c>
      <c r="J200" s="31">
        <v>159.79</v>
      </c>
      <c r="K200" s="32">
        <f t="shared" si="46"/>
        <v>92039.039999999994</v>
      </c>
      <c r="L200" s="33"/>
      <c r="M200" s="33">
        <f t="shared" si="50"/>
        <v>0</v>
      </c>
      <c r="N200" s="33"/>
      <c r="O200" s="33">
        <f t="shared" si="51"/>
        <v>0</v>
      </c>
      <c r="P200" s="33"/>
      <c r="Q200" s="33">
        <f t="shared" si="54"/>
        <v>0</v>
      </c>
      <c r="R200" s="33"/>
      <c r="S200" s="33">
        <f t="shared" si="55"/>
        <v>0</v>
      </c>
      <c r="T200" s="33"/>
      <c r="U200" s="33">
        <f t="shared" si="56"/>
        <v>0</v>
      </c>
      <c r="V200" s="33"/>
      <c r="W200" s="33">
        <f t="shared" si="57"/>
        <v>0</v>
      </c>
      <c r="X200" s="33"/>
      <c r="Y200" s="33">
        <f t="shared" si="58"/>
        <v>0</v>
      </c>
      <c r="Z200" s="33"/>
      <c r="AA200" s="33">
        <f t="shared" si="59"/>
        <v>0</v>
      </c>
      <c r="AB200" s="33"/>
      <c r="AC200" s="33">
        <f t="shared" si="60"/>
        <v>0</v>
      </c>
      <c r="AD200" s="33"/>
      <c r="AE200" s="33">
        <f t="shared" si="61"/>
        <v>0</v>
      </c>
      <c r="AF200" s="33"/>
      <c r="AG200" s="33">
        <f t="shared" si="62"/>
        <v>0</v>
      </c>
      <c r="AH200" s="33"/>
      <c r="AI200" s="33">
        <f t="shared" si="63"/>
        <v>0</v>
      </c>
      <c r="AJ200" s="33"/>
      <c r="AK200" s="33">
        <f t="shared" si="64"/>
        <v>0</v>
      </c>
      <c r="AL200" s="33"/>
      <c r="AM200" s="33">
        <f t="shared" si="65"/>
        <v>0</v>
      </c>
      <c r="AN200" s="34">
        <f t="shared" si="66"/>
        <v>0</v>
      </c>
      <c r="AO200" s="34">
        <f t="shared" si="52"/>
        <v>0</v>
      </c>
      <c r="AP200" s="34">
        <f t="shared" si="48"/>
        <v>576</v>
      </c>
      <c r="AQ200" s="163">
        <f t="shared" si="49"/>
        <v>92039.039999999994</v>
      </c>
      <c r="AR200" s="100"/>
      <c r="AS200" s="35"/>
      <c r="AT200" s="36">
        <f t="shared" si="47"/>
        <v>0</v>
      </c>
      <c r="AU200" s="37" t="str">
        <f t="shared" si="53"/>
        <v>NÃO MEDIDO</v>
      </c>
      <c r="AV200" s="38"/>
      <c r="AW200" s="39"/>
    </row>
    <row r="201" spans="1:49" s="2" customFormat="1" ht="36" customHeight="1" x14ac:dyDescent="0.2">
      <c r="A201" s="2" t="s">
        <v>134</v>
      </c>
      <c r="C201" s="78" t="s">
        <v>434</v>
      </c>
      <c r="D201" s="29" t="s">
        <v>435</v>
      </c>
      <c r="E201" s="30" t="s">
        <v>57</v>
      </c>
      <c r="F201" s="66">
        <v>120</v>
      </c>
      <c r="G201" s="67"/>
      <c r="H201" s="68"/>
      <c r="I201" s="66">
        <f t="shared" si="45"/>
        <v>120</v>
      </c>
      <c r="J201" s="31">
        <v>39.590000000000003</v>
      </c>
      <c r="K201" s="32">
        <f t="shared" si="46"/>
        <v>4750.8</v>
      </c>
      <c r="L201" s="33"/>
      <c r="M201" s="33">
        <f t="shared" si="50"/>
        <v>0</v>
      </c>
      <c r="N201" s="33"/>
      <c r="O201" s="33">
        <f t="shared" si="51"/>
        <v>0</v>
      </c>
      <c r="P201" s="33"/>
      <c r="Q201" s="33">
        <f t="shared" si="54"/>
        <v>0</v>
      </c>
      <c r="R201" s="33"/>
      <c r="S201" s="33">
        <f t="shared" si="55"/>
        <v>0</v>
      </c>
      <c r="T201" s="33"/>
      <c r="U201" s="33">
        <f t="shared" si="56"/>
        <v>0</v>
      </c>
      <c r="V201" s="33"/>
      <c r="W201" s="33">
        <f t="shared" si="57"/>
        <v>0</v>
      </c>
      <c r="X201" s="33"/>
      <c r="Y201" s="33">
        <f t="shared" si="58"/>
        <v>0</v>
      </c>
      <c r="Z201" s="33"/>
      <c r="AA201" s="33">
        <f t="shared" si="59"/>
        <v>0</v>
      </c>
      <c r="AB201" s="33"/>
      <c r="AC201" s="33">
        <f t="shared" si="60"/>
        <v>0</v>
      </c>
      <c r="AD201" s="33"/>
      <c r="AE201" s="33">
        <f t="shared" si="61"/>
        <v>0</v>
      </c>
      <c r="AF201" s="33"/>
      <c r="AG201" s="33">
        <f t="shared" si="62"/>
        <v>0</v>
      </c>
      <c r="AH201" s="33"/>
      <c r="AI201" s="33">
        <f t="shared" si="63"/>
        <v>0</v>
      </c>
      <c r="AJ201" s="33"/>
      <c r="AK201" s="33">
        <f t="shared" si="64"/>
        <v>0</v>
      </c>
      <c r="AL201" s="33"/>
      <c r="AM201" s="33">
        <f t="shared" si="65"/>
        <v>0</v>
      </c>
      <c r="AN201" s="34">
        <f t="shared" si="66"/>
        <v>0</v>
      </c>
      <c r="AO201" s="34">
        <f t="shared" si="52"/>
        <v>0</v>
      </c>
      <c r="AP201" s="34">
        <f t="shared" si="48"/>
        <v>120</v>
      </c>
      <c r="AQ201" s="163">
        <f t="shared" si="49"/>
        <v>4750.8</v>
      </c>
      <c r="AR201" s="100"/>
      <c r="AS201" s="35"/>
      <c r="AT201" s="36">
        <f t="shared" si="47"/>
        <v>0</v>
      </c>
      <c r="AU201" s="37" t="str">
        <f t="shared" si="53"/>
        <v>NÃO MEDIDO</v>
      </c>
      <c r="AV201" s="38"/>
      <c r="AW201" s="39"/>
    </row>
    <row r="202" spans="1:49" s="2" customFormat="1" ht="53.25" customHeight="1" x14ac:dyDescent="0.2">
      <c r="A202" s="2" t="s">
        <v>134</v>
      </c>
      <c r="C202" s="78" t="s">
        <v>436</v>
      </c>
      <c r="D202" s="29" t="s">
        <v>437</v>
      </c>
      <c r="E202" s="30" t="s">
        <v>57</v>
      </c>
      <c r="F202" s="66">
        <v>1</v>
      </c>
      <c r="G202" s="67"/>
      <c r="H202" s="68"/>
      <c r="I202" s="66">
        <f t="shared" si="45"/>
        <v>1</v>
      </c>
      <c r="J202" s="31">
        <v>10771.26</v>
      </c>
      <c r="K202" s="32">
        <f t="shared" si="46"/>
        <v>10771.26</v>
      </c>
      <c r="L202" s="33"/>
      <c r="M202" s="33">
        <f t="shared" si="50"/>
        <v>0</v>
      </c>
      <c r="N202" s="33"/>
      <c r="O202" s="33">
        <f t="shared" si="51"/>
        <v>0</v>
      </c>
      <c r="P202" s="33"/>
      <c r="Q202" s="33">
        <f t="shared" si="54"/>
        <v>0</v>
      </c>
      <c r="R202" s="33"/>
      <c r="S202" s="33">
        <f t="shared" si="55"/>
        <v>0</v>
      </c>
      <c r="T202" s="33"/>
      <c r="U202" s="33">
        <f t="shared" si="56"/>
        <v>0</v>
      </c>
      <c r="V202" s="33"/>
      <c r="W202" s="33">
        <f t="shared" si="57"/>
        <v>0</v>
      </c>
      <c r="X202" s="33"/>
      <c r="Y202" s="33">
        <f t="shared" si="58"/>
        <v>0</v>
      </c>
      <c r="Z202" s="33"/>
      <c r="AA202" s="33">
        <f t="shared" si="59"/>
        <v>0</v>
      </c>
      <c r="AB202" s="33"/>
      <c r="AC202" s="33">
        <f t="shared" si="60"/>
        <v>0</v>
      </c>
      <c r="AD202" s="33"/>
      <c r="AE202" s="33">
        <f t="shared" si="61"/>
        <v>0</v>
      </c>
      <c r="AF202" s="33"/>
      <c r="AG202" s="33">
        <f t="shared" si="62"/>
        <v>0</v>
      </c>
      <c r="AH202" s="33"/>
      <c r="AI202" s="33">
        <f t="shared" si="63"/>
        <v>0</v>
      </c>
      <c r="AJ202" s="33"/>
      <c r="AK202" s="33">
        <f t="shared" si="64"/>
        <v>0</v>
      </c>
      <c r="AL202" s="33"/>
      <c r="AM202" s="33">
        <f t="shared" si="65"/>
        <v>0</v>
      </c>
      <c r="AN202" s="34">
        <f t="shared" si="66"/>
        <v>0</v>
      </c>
      <c r="AO202" s="34">
        <f t="shared" si="52"/>
        <v>0</v>
      </c>
      <c r="AP202" s="34">
        <f t="shared" si="48"/>
        <v>1</v>
      </c>
      <c r="AQ202" s="163">
        <f t="shared" si="49"/>
        <v>10771.26</v>
      </c>
      <c r="AR202" s="100"/>
      <c r="AS202" s="35"/>
      <c r="AT202" s="36">
        <f t="shared" si="47"/>
        <v>0</v>
      </c>
      <c r="AU202" s="37" t="str">
        <f t="shared" si="53"/>
        <v>NÃO MEDIDO</v>
      </c>
      <c r="AV202" s="38"/>
      <c r="AW202" s="39"/>
    </row>
    <row r="203" spans="1:49" s="2" customFormat="1" ht="40.5" customHeight="1" x14ac:dyDescent="0.2">
      <c r="A203" s="2" t="s">
        <v>134</v>
      </c>
      <c r="C203" s="78" t="s">
        <v>438</v>
      </c>
      <c r="D203" s="29" t="s">
        <v>439</v>
      </c>
      <c r="E203" s="30" t="s">
        <v>57</v>
      </c>
      <c r="F203" s="66">
        <v>1</v>
      </c>
      <c r="G203" s="67"/>
      <c r="H203" s="68"/>
      <c r="I203" s="66">
        <f t="shared" si="45"/>
        <v>1</v>
      </c>
      <c r="J203" s="31">
        <v>10771.26</v>
      </c>
      <c r="K203" s="32">
        <f t="shared" si="46"/>
        <v>10771.26</v>
      </c>
      <c r="L203" s="33"/>
      <c r="M203" s="33">
        <f t="shared" si="50"/>
        <v>0</v>
      </c>
      <c r="N203" s="33"/>
      <c r="O203" s="33">
        <f t="shared" si="51"/>
        <v>0</v>
      </c>
      <c r="P203" s="33"/>
      <c r="Q203" s="33">
        <f t="shared" si="54"/>
        <v>0</v>
      </c>
      <c r="R203" s="33"/>
      <c r="S203" s="33">
        <f t="shared" si="55"/>
        <v>0</v>
      </c>
      <c r="T203" s="33"/>
      <c r="U203" s="33">
        <f t="shared" si="56"/>
        <v>0</v>
      </c>
      <c r="V203" s="33"/>
      <c r="W203" s="33">
        <f t="shared" si="57"/>
        <v>0</v>
      </c>
      <c r="X203" s="33"/>
      <c r="Y203" s="33">
        <f t="shared" si="58"/>
        <v>0</v>
      </c>
      <c r="Z203" s="33"/>
      <c r="AA203" s="33">
        <f t="shared" si="59"/>
        <v>0</v>
      </c>
      <c r="AB203" s="33"/>
      <c r="AC203" s="33">
        <f t="shared" si="60"/>
        <v>0</v>
      </c>
      <c r="AD203" s="33"/>
      <c r="AE203" s="33">
        <f t="shared" si="61"/>
        <v>0</v>
      </c>
      <c r="AF203" s="33"/>
      <c r="AG203" s="33">
        <f t="shared" si="62"/>
        <v>0</v>
      </c>
      <c r="AH203" s="33"/>
      <c r="AI203" s="33">
        <f t="shared" si="63"/>
        <v>0</v>
      </c>
      <c r="AJ203" s="33"/>
      <c r="AK203" s="33">
        <f t="shared" si="64"/>
        <v>0</v>
      </c>
      <c r="AL203" s="33"/>
      <c r="AM203" s="33">
        <f t="shared" si="65"/>
        <v>0</v>
      </c>
      <c r="AN203" s="34">
        <f t="shared" si="66"/>
        <v>0</v>
      </c>
      <c r="AO203" s="34">
        <f t="shared" si="52"/>
        <v>0</v>
      </c>
      <c r="AP203" s="34">
        <f t="shared" si="48"/>
        <v>1</v>
      </c>
      <c r="AQ203" s="163">
        <f t="shared" si="49"/>
        <v>10771.26</v>
      </c>
      <c r="AR203" s="100"/>
      <c r="AS203" s="35"/>
      <c r="AT203" s="36">
        <f t="shared" si="47"/>
        <v>0</v>
      </c>
      <c r="AU203" s="37" t="str">
        <f t="shared" si="53"/>
        <v>NÃO MEDIDO</v>
      </c>
      <c r="AV203" s="38"/>
      <c r="AW203" s="39"/>
    </row>
    <row r="204" spans="1:49" s="2" customFormat="1" ht="35.1" customHeight="1" x14ac:dyDescent="0.2">
      <c r="A204" s="2" t="s">
        <v>134</v>
      </c>
      <c r="C204" s="78" t="s">
        <v>440</v>
      </c>
      <c r="D204" s="29" t="s">
        <v>441</v>
      </c>
      <c r="E204" s="30" t="s">
        <v>57</v>
      </c>
      <c r="F204" s="66">
        <v>2</v>
      </c>
      <c r="G204" s="67"/>
      <c r="H204" s="68"/>
      <c r="I204" s="66">
        <f t="shared" si="45"/>
        <v>2</v>
      </c>
      <c r="J204" s="31">
        <v>9504.06</v>
      </c>
      <c r="K204" s="32">
        <f t="shared" si="46"/>
        <v>19008.12</v>
      </c>
      <c r="L204" s="33"/>
      <c r="M204" s="33">
        <f t="shared" si="50"/>
        <v>0</v>
      </c>
      <c r="N204" s="33"/>
      <c r="O204" s="33">
        <f t="shared" si="51"/>
        <v>0</v>
      </c>
      <c r="P204" s="33"/>
      <c r="Q204" s="33">
        <f t="shared" si="54"/>
        <v>0</v>
      </c>
      <c r="R204" s="33"/>
      <c r="S204" s="33">
        <f t="shared" si="55"/>
        <v>0</v>
      </c>
      <c r="T204" s="33"/>
      <c r="U204" s="33">
        <f t="shared" si="56"/>
        <v>0</v>
      </c>
      <c r="V204" s="33"/>
      <c r="W204" s="33">
        <f t="shared" si="57"/>
        <v>0</v>
      </c>
      <c r="X204" s="33"/>
      <c r="Y204" s="33">
        <f t="shared" si="58"/>
        <v>0</v>
      </c>
      <c r="Z204" s="33"/>
      <c r="AA204" s="33">
        <f t="shared" si="59"/>
        <v>0</v>
      </c>
      <c r="AB204" s="33"/>
      <c r="AC204" s="33">
        <f t="shared" si="60"/>
        <v>0</v>
      </c>
      <c r="AD204" s="33"/>
      <c r="AE204" s="33">
        <f t="shared" si="61"/>
        <v>0</v>
      </c>
      <c r="AF204" s="33"/>
      <c r="AG204" s="33">
        <f t="shared" si="62"/>
        <v>0</v>
      </c>
      <c r="AH204" s="33"/>
      <c r="AI204" s="33">
        <f t="shared" si="63"/>
        <v>0</v>
      </c>
      <c r="AJ204" s="33"/>
      <c r="AK204" s="33">
        <f t="shared" si="64"/>
        <v>0</v>
      </c>
      <c r="AL204" s="33"/>
      <c r="AM204" s="33">
        <f t="shared" si="65"/>
        <v>0</v>
      </c>
      <c r="AN204" s="34">
        <f t="shared" si="66"/>
        <v>0</v>
      </c>
      <c r="AO204" s="34">
        <f t="shared" si="52"/>
        <v>0</v>
      </c>
      <c r="AP204" s="34">
        <f t="shared" si="48"/>
        <v>2</v>
      </c>
      <c r="AQ204" s="163">
        <f t="shared" si="49"/>
        <v>19008.12</v>
      </c>
      <c r="AR204" s="100"/>
      <c r="AS204" s="35"/>
      <c r="AT204" s="36">
        <f t="shared" si="47"/>
        <v>0</v>
      </c>
      <c r="AU204" s="37" t="str">
        <f t="shared" si="53"/>
        <v>NÃO MEDIDO</v>
      </c>
      <c r="AV204" s="38"/>
      <c r="AW204" s="39"/>
    </row>
    <row r="205" spans="1:49" s="2" customFormat="1" ht="71.25" customHeight="1" x14ac:dyDescent="0.2">
      <c r="A205" s="2" t="s">
        <v>134</v>
      </c>
      <c r="C205" s="78" t="s">
        <v>442</v>
      </c>
      <c r="D205" s="29" t="s">
        <v>443</v>
      </c>
      <c r="E205" s="30" t="s">
        <v>108</v>
      </c>
      <c r="F205" s="66">
        <v>6</v>
      </c>
      <c r="G205" s="67"/>
      <c r="H205" s="68"/>
      <c r="I205" s="66">
        <f t="shared" si="45"/>
        <v>6</v>
      </c>
      <c r="J205" s="31">
        <v>38016.230000000003</v>
      </c>
      <c r="K205" s="32">
        <f t="shared" si="46"/>
        <v>228097.38</v>
      </c>
      <c r="L205" s="33"/>
      <c r="M205" s="33">
        <f t="shared" si="50"/>
        <v>0</v>
      </c>
      <c r="N205" s="33"/>
      <c r="O205" s="33">
        <f t="shared" si="51"/>
        <v>0</v>
      </c>
      <c r="P205" s="33"/>
      <c r="Q205" s="33">
        <f t="shared" si="54"/>
        <v>0</v>
      </c>
      <c r="R205" s="33"/>
      <c r="S205" s="33">
        <f t="shared" si="55"/>
        <v>0</v>
      </c>
      <c r="T205" s="33"/>
      <c r="U205" s="33">
        <f t="shared" si="56"/>
        <v>0</v>
      </c>
      <c r="V205" s="33"/>
      <c r="W205" s="33">
        <f t="shared" si="57"/>
        <v>0</v>
      </c>
      <c r="X205" s="33"/>
      <c r="Y205" s="33">
        <f t="shared" si="58"/>
        <v>0</v>
      </c>
      <c r="Z205" s="33"/>
      <c r="AA205" s="33">
        <f t="shared" si="59"/>
        <v>0</v>
      </c>
      <c r="AB205" s="33"/>
      <c r="AC205" s="33">
        <f t="shared" si="60"/>
        <v>0</v>
      </c>
      <c r="AD205" s="33"/>
      <c r="AE205" s="33">
        <f t="shared" si="61"/>
        <v>0</v>
      </c>
      <c r="AF205" s="33"/>
      <c r="AG205" s="33">
        <f t="shared" si="62"/>
        <v>0</v>
      </c>
      <c r="AH205" s="33"/>
      <c r="AI205" s="33">
        <f t="shared" si="63"/>
        <v>0</v>
      </c>
      <c r="AJ205" s="33"/>
      <c r="AK205" s="33">
        <f t="shared" si="64"/>
        <v>0</v>
      </c>
      <c r="AL205" s="33"/>
      <c r="AM205" s="33">
        <f t="shared" si="65"/>
        <v>0</v>
      </c>
      <c r="AN205" s="34">
        <f t="shared" si="66"/>
        <v>0</v>
      </c>
      <c r="AO205" s="34">
        <f t="shared" si="52"/>
        <v>0</v>
      </c>
      <c r="AP205" s="34">
        <f t="shared" si="48"/>
        <v>6</v>
      </c>
      <c r="AQ205" s="163">
        <f t="shared" si="49"/>
        <v>228097.38</v>
      </c>
      <c r="AR205" s="100"/>
      <c r="AS205" s="35"/>
      <c r="AT205" s="36">
        <f t="shared" si="47"/>
        <v>0</v>
      </c>
      <c r="AU205" s="37" t="str">
        <f t="shared" si="53"/>
        <v>NÃO MEDIDO</v>
      </c>
      <c r="AV205" s="38"/>
      <c r="AW205" s="39"/>
    </row>
    <row r="206" spans="1:49" s="2" customFormat="1" ht="35.1" customHeight="1" x14ac:dyDescent="0.2">
      <c r="A206" s="2" t="s">
        <v>134</v>
      </c>
      <c r="C206" s="78" t="s">
        <v>444</v>
      </c>
      <c r="D206" s="29" t="s">
        <v>445</v>
      </c>
      <c r="E206" s="30" t="s">
        <v>57</v>
      </c>
      <c r="F206" s="66">
        <v>180</v>
      </c>
      <c r="G206" s="67"/>
      <c r="H206" s="68"/>
      <c r="I206" s="66">
        <f t="shared" si="45"/>
        <v>180</v>
      </c>
      <c r="J206" s="31">
        <v>285.12</v>
      </c>
      <c r="K206" s="32">
        <f t="shared" si="46"/>
        <v>51321.599999999999</v>
      </c>
      <c r="L206" s="33"/>
      <c r="M206" s="33">
        <f t="shared" si="50"/>
        <v>0</v>
      </c>
      <c r="N206" s="33"/>
      <c r="O206" s="33">
        <f t="shared" si="51"/>
        <v>0</v>
      </c>
      <c r="P206" s="33"/>
      <c r="Q206" s="33">
        <f t="shared" si="54"/>
        <v>0</v>
      </c>
      <c r="R206" s="33"/>
      <c r="S206" s="33">
        <f t="shared" si="55"/>
        <v>0</v>
      </c>
      <c r="T206" s="33"/>
      <c r="U206" s="33">
        <f t="shared" si="56"/>
        <v>0</v>
      </c>
      <c r="V206" s="33"/>
      <c r="W206" s="33">
        <f t="shared" si="57"/>
        <v>0</v>
      </c>
      <c r="X206" s="33"/>
      <c r="Y206" s="33">
        <f t="shared" si="58"/>
        <v>0</v>
      </c>
      <c r="Z206" s="33"/>
      <c r="AA206" s="33">
        <f t="shared" si="59"/>
        <v>0</v>
      </c>
      <c r="AB206" s="33"/>
      <c r="AC206" s="33">
        <f t="shared" si="60"/>
        <v>0</v>
      </c>
      <c r="AD206" s="33"/>
      <c r="AE206" s="33">
        <f t="shared" si="61"/>
        <v>0</v>
      </c>
      <c r="AF206" s="33"/>
      <c r="AG206" s="33">
        <f t="shared" si="62"/>
        <v>0</v>
      </c>
      <c r="AH206" s="33"/>
      <c r="AI206" s="33">
        <f t="shared" si="63"/>
        <v>0</v>
      </c>
      <c r="AJ206" s="33"/>
      <c r="AK206" s="33">
        <f t="shared" si="64"/>
        <v>0</v>
      </c>
      <c r="AL206" s="33"/>
      <c r="AM206" s="33">
        <f t="shared" si="65"/>
        <v>0</v>
      </c>
      <c r="AN206" s="34">
        <f t="shared" si="66"/>
        <v>0</v>
      </c>
      <c r="AO206" s="34">
        <f t="shared" si="52"/>
        <v>0</v>
      </c>
      <c r="AP206" s="34">
        <f t="shared" si="48"/>
        <v>180</v>
      </c>
      <c r="AQ206" s="163">
        <f t="shared" si="49"/>
        <v>51321.599999999999</v>
      </c>
      <c r="AR206" s="100"/>
      <c r="AS206" s="35"/>
      <c r="AT206" s="36">
        <f t="shared" ref="AT206:AT267" si="67">INDEX($L$11:$AA$268,ROW()-10,MATCH($AT$10,$L$11:$AA$11,0))</f>
        <v>0</v>
      </c>
      <c r="AU206" s="37" t="str">
        <f t="shared" si="53"/>
        <v>NÃO MEDIDO</v>
      </c>
      <c r="AV206" s="38"/>
      <c r="AW206" s="39"/>
    </row>
    <row r="207" spans="1:49" s="2" customFormat="1" ht="35.1" customHeight="1" x14ac:dyDescent="0.2">
      <c r="A207" s="2" t="s">
        <v>134</v>
      </c>
      <c r="C207" s="78" t="s">
        <v>446</v>
      </c>
      <c r="D207" s="29" t="s">
        <v>447</v>
      </c>
      <c r="E207" s="30" t="s">
        <v>120</v>
      </c>
      <c r="F207" s="66">
        <v>222</v>
      </c>
      <c r="G207" s="67"/>
      <c r="H207" s="68"/>
      <c r="I207" s="66">
        <f t="shared" ref="I207:I268" si="68">F207+G207+H207</f>
        <v>222</v>
      </c>
      <c r="J207" s="31">
        <v>23.87</v>
      </c>
      <c r="K207" s="32">
        <f t="shared" ref="K207:K268" si="69">ROUND(($F207*$J207),2)+ROUND(($G207*$J207),2)+ROUND(($H207*$J207),2)</f>
        <v>5299.14</v>
      </c>
      <c r="L207" s="33"/>
      <c r="M207" s="33">
        <f t="shared" si="50"/>
        <v>0</v>
      </c>
      <c r="N207" s="33"/>
      <c r="O207" s="33">
        <f t="shared" si="51"/>
        <v>0</v>
      </c>
      <c r="P207" s="33"/>
      <c r="Q207" s="33">
        <f t="shared" si="54"/>
        <v>0</v>
      </c>
      <c r="R207" s="33"/>
      <c r="S207" s="33">
        <f t="shared" si="55"/>
        <v>0</v>
      </c>
      <c r="T207" s="33"/>
      <c r="U207" s="33">
        <f t="shared" si="56"/>
        <v>0</v>
      </c>
      <c r="V207" s="33"/>
      <c r="W207" s="33">
        <f t="shared" si="57"/>
        <v>0</v>
      </c>
      <c r="X207" s="33"/>
      <c r="Y207" s="33">
        <f t="shared" si="58"/>
        <v>0</v>
      </c>
      <c r="Z207" s="33"/>
      <c r="AA207" s="33">
        <f t="shared" si="59"/>
        <v>0</v>
      </c>
      <c r="AB207" s="33"/>
      <c r="AC207" s="33">
        <f t="shared" si="60"/>
        <v>0</v>
      </c>
      <c r="AD207" s="33"/>
      <c r="AE207" s="33">
        <f t="shared" si="61"/>
        <v>0</v>
      </c>
      <c r="AF207" s="33"/>
      <c r="AG207" s="33">
        <f t="shared" si="62"/>
        <v>0</v>
      </c>
      <c r="AH207" s="33"/>
      <c r="AI207" s="33">
        <f t="shared" si="63"/>
        <v>0</v>
      </c>
      <c r="AJ207" s="33"/>
      <c r="AK207" s="33">
        <f t="shared" si="64"/>
        <v>0</v>
      </c>
      <c r="AL207" s="33"/>
      <c r="AM207" s="33">
        <f t="shared" si="65"/>
        <v>0</v>
      </c>
      <c r="AN207" s="34">
        <f t="shared" si="66"/>
        <v>0</v>
      </c>
      <c r="AO207" s="34">
        <f t="shared" si="52"/>
        <v>0</v>
      </c>
      <c r="AP207" s="34">
        <f t="shared" ref="AP207:AP268" si="70">I207-AN207</f>
        <v>222</v>
      </c>
      <c r="AQ207" s="163">
        <f t="shared" ref="AQ207:AQ268" si="71">K207-AO207</f>
        <v>5299.14</v>
      </c>
      <c r="AR207" s="100"/>
      <c r="AS207" s="35"/>
      <c r="AT207" s="36">
        <f t="shared" si="67"/>
        <v>0</v>
      </c>
      <c r="AU207" s="37" t="str">
        <f t="shared" si="53"/>
        <v>NÃO MEDIDO</v>
      </c>
      <c r="AV207" s="38"/>
      <c r="AW207" s="39"/>
    </row>
    <row r="208" spans="1:49" s="2" customFormat="1" ht="35.1" customHeight="1" x14ac:dyDescent="0.2">
      <c r="A208" s="2" t="s">
        <v>134</v>
      </c>
      <c r="C208" s="78" t="s">
        <v>448</v>
      </c>
      <c r="D208" s="29" t="s">
        <v>449</v>
      </c>
      <c r="E208" s="30" t="s">
        <v>49</v>
      </c>
      <c r="F208" s="66">
        <v>90</v>
      </c>
      <c r="G208" s="67"/>
      <c r="H208" s="68"/>
      <c r="I208" s="66">
        <f t="shared" si="68"/>
        <v>90</v>
      </c>
      <c r="J208" s="31">
        <v>658.95</v>
      </c>
      <c r="K208" s="32">
        <f t="shared" si="69"/>
        <v>59305.5</v>
      </c>
      <c r="L208" s="33"/>
      <c r="M208" s="33">
        <f t="shared" ref="M208:M268" si="72">ROUND(L208*$J208,2)</f>
        <v>0</v>
      </c>
      <c r="N208" s="33"/>
      <c r="O208" s="33">
        <f t="shared" ref="O208:O268" si="73">ROUND(N208*$J208,2)</f>
        <v>0</v>
      </c>
      <c r="P208" s="33"/>
      <c r="Q208" s="33">
        <f t="shared" si="54"/>
        <v>0</v>
      </c>
      <c r="R208" s="33"/>
      <c r="S208" s="33">
        <f t="shared" si="55"/>
        <v>0</v>
      </c>
      <c r="T208" s="33"/>
      <c r="U208" s="33">
        <f t="shared" si="56"/>
        <v>0</v>
      </c>
      <c r="V208" s="33"/>
      <c r="W208" s="33">
        <f t="shared" si="57"/>
        <v>0</v>
      </c>
      <c r="X208" s="33"/>
      <c r="Y208" s="33">
        <f t="shared" si="58"/>
        <v>0</v>
      </c>
      <c r="Z208" s="33"/>
      <c r="AA208" s="33">
        <f t="shared" si="59"/>
        <v>0</v>
      </c>
      <c r="AB208" s="33"/>
      <c r="AC208" s="33">
        <f t="shared" si="60"/>
        <v>0</v>
      </c>
      <c r="AD208" s="33"/>
      <c r="AE208" s="33">
        <f t="shared" si="61"/>
        <v>0</v>
      </c>
      <c r="AF208" s="33"/>
      <c r="AG208" s="33">
        <f t="shared" si="62"/>
        <v>0</v>
      </c>
      <c r="AH208" s="33"/>
      <c r="AI208" s="33">
        <f t="shared" si="63"/>
        <v>0</v>
      </c>
      <c r="AJ208" s="33"/>
      <c r="AK208" s="33">
        <f t="shared" si="64"/>
        <v>0</v>
      </c>
      <c r="AL208" s="33"/>
      <c r="AM208" s="33">
        <f t="shared" si="65"/>
        <v>0</v>
      </c>
      <c r="AN208" s="34">
        <f t="shared" si="66"/>
        <v>0</v>
      </c>
      <c r="AO208" s="34">
        <f t="shared" ref="AO208:AO268" si="74">SUMIF($L$10:$AM$10,"VALOR MEDIDO",L208:AM208)</f>
        <v>0</v>
      </c>
      <c r="AP208" s="34">
        <f t="shared" si="70"/>
        <v>90</v>
      </c>
      <c r="AQ208" s="163">
        <f t="shared" si="71"/>
        <v>59305.5</v>
      </c>
      <c r="AR208" s="100"/>
      <c r="AS208" s="35"/>
      <c r="AT208" s="36">
        <f t="shared" si="67"/>
        <v>0</v>
      </c>
      <c r="AU208" s="37" t="str">
        <f t="shared" ref="AU208:AU268" si="75">IF(AT208&lt;&gt;0,"MEDIDO","NÃO MEDIDO")</f>
        <v>NÃO MEDIDO</v>
      </c>
      <c r="AV208" s="38"/>
      <c r="AW208" s="39"/>
    </row>
    <row r="209" spans="1:49" s="2" customFormat="1" ht="35.1" customHeight="1" x14ac:dyDescent="0.2">
      <c r="A209" s="2" t="s">
        <v>134</v>
      </c>
      <c r="C209" s="78" t="s">
        <v>450</v>
      </c>
      <c r="D209" s="29" t="s">
        <v>451</v>
      </c>
      <c r="E209" s="30" t="s">
        <v>50</v>
      </c>
      <c r="F209" s="66">
        <v>1</v>
      </c>
      <c r="G209" s="67"/>
      <c r="H209" s="68"/>
      <c r="I209" s="66">
        <f t="shared" si="68"/>
        <v>1</v>
      </c>
      <c r="J209" s="31">
        <v>210.12</v>
      </c>
      <c r="K209" s="32">
        <f t="shared" si="69"/>
        <v>210.12</v>
      </c>
      <c r="L209" s="33"/>
      <c r="M209" s="33">
        <f t="shared" si="72"/>
        <v>0</v>
      </c>
      <c r="N209" s="33"/>
      <c r="O209" s="33">
        <f t="shared" si="73"/>
        <v>0</v>
      </c>
      <c r="P209" s="33"/>
      <c r="Q209" s="33">
        <f t="shared" ref="Q209:Q268" si="76">ROUND(P209*$J209,2)</f>
        <v>0</v>
      </c>
      <c r="R209" s="33"/>
      <c r="S209" s="33">
        <f t="shared" ref="S209:S268" si="77">ROUND(R209*$J209,2)</f>
        <v>0</v>
      </c>
      <c r="T209" s="33"/>
      <c r="U209" s="33">
        <f t="shared" ref="U209:U268" si="78">ROUND(T209*$J209,2)</f>
        <v>0</v>
      </c>
      <c r="V209" s="33"/>
      <c r="W209" s="33">
        <f t="shared" ref="W209:W268" si="79">ROUND(V209*$J209,2)</f>
        <v>0</v>
      </c>
      <c r="X209" s="33"/>
      <c r="Y209" s="33">
        <f t="shared" ref="Y209:Y268" si="80">ROUND(X209*$J209,2)</f>
        <v>0</v>
      </c>
      <c r="Z209" s="33"/>
      <c r="AA209" s="33">
        <f t="shared" ref="AA209:AA268" si="81">ROUND(Z209*$J209,2)</f>
        <v>0</v>
      </c>
      <c r="AB209" s="33"/>
      <c r="AC209" s="33">
        <f t="shared" ref="AC209:AC268" si="82">ROUND(AB209*$J209,2)</f>
        <v>0</v>
      </c>
      <c r="AD209" s="33"/>
      <c r="AE209" s="33">
        <f t="shared" ref="AE209:AE268" si="83">ROUND(AD209*$J209,2)</f>
        <v>0</v>
      </c>
      <c r="AF209" s="33"/>
      <c r="AG209" s="33">
        <f t="shared" ref="AG209:AG268" si="84">ROUND(AF209*$J209,2)</f>
        <v>0</v>
      </c>
      <c r="AH209" s="33"/>
      <c r="AI209" s="33">
        <f t="shared" ref="AI209:AI268" si="85">ROUND(AH209*$J209,2)</f>
        <v>0</v>
      </c>
      <c r="AJ209" s="33"/>
      <c r="AK209" s="33">
        <f t="shared" ref="AK209:AK268" si="86">ROUND(AJ209*$J209,2)</f>
        <v>0</v>
      </c>
      <c r="AL209" s="33"/>
      <c r="AM209" s="33">
        <f t="shared" ref="AM209:AM268" si="87">ROUND(AL209*$J209,2)</f>
        <v>0</v>
      </c>
      <c r="AN209" s="34">
        <f t="shared" ref="AN209:AN268" si="88">SUMIF($L$10:$AM$10,"QUANTIDADE",L209:AM209)</f>
        <v>0</v>
      </c>
      <c r="AO209" s="34">
        <f t="shared" si="74"/>
        <v>0</v>
      </c>
      <c r="AP209" s="34">
        <f t="shared" si="70"/>
        <v>1</v>
      </c>
      <c r="AQ209" s="163">
        <f t="shared" si="71"/>
        <v>210.12</v>
      </c>
      <c r="AR209" s="100"/>
      <c r="AS209" s="35"/>
      <c r="AT209" s="36">
        <f t="shared" si="67"/>
        <v>0</v>
      </c>
      <c r="AU209" s="37" t="str">
        <f t="shared" si="75"/>
        <v>NÃO MEDIDO</v>
      </c>
      <c r="AV209" s="38"/>
      <c r="AW209" s="39"/>
    </row>
    <row r="210" spans="1:49" s="2" customFormat="1" ht="45.75" customHeight="1" x14ac:dyDescent="0.2">
      <c r="A210" s="2" t="s">
        <v>134</v>
      </c>
      <c r="C210" s="78" t="s">
        <v>452</v>
      </c>
      <c r="D210" s="29" t="s">
        <v>453</v>
      </c>
      <c r="E210" s="30" t="s">
        <v>454</v>
      </c>
      <c r="F210" s="66">
        <v>60</v>
      </c>
      <c r="G210" s="67"/>
      <c r="H210" s="68"/>
      <c r="I210" s="66">
        <f t="shared" si="68"/>
        <v>60</v>
      </c>
      <c r="J210" s="31">
        <v>116.62</v>
      </c>
      <c r="K210" s="32">
        <f t="shared" si="69"/>
        <v>6997.2</v>
      </c>
      <c r="L210" s="33"/>
      <c r="M210" s="33">
        <f t="shared" si="72"/>
        <v>0</v>
      </c>
      <c r="N210" s="33"/>
      <c r="O210" s="33">
        <f t="shared" si="73"/>
        <v>0</v>
      </c>
      <c r="P210" s="33"/>
      <c r="Q210" s="33">
        <f t="shared" si="76"/>
        <v>0</v>
      </c>
      <c r="R210" s="33"/>
      <c r="S210" s="33">
        <f t="shared" si="77"/>
        <v>0</v>
      </c>
      <c r="T210" s="33"/>
      <c r="U210" s="33">
        <f t="shared" si="78"/>
        <v>0</v>
      </c>
      <c r="V210" s="33"/>
      <c r="W210" s="33">
        <f t="shared" si="79"/>
        <v>0</v>
      </c>
      <c r="X210" s="33"/>
      <c r="Y210" s="33">
        <f t="shared" si="80"/>
        <v>0</v>
      </c>
      <c r="Z210" s="33"/>
      <c r="AA210" s="33">
        <f t="shared" si="81"/>
        <v>0</v>
      </c>
      <c r="AB210" s="33"/>
      <c r="AC210" s="33">
        <f t="shared" si="82"/>
        <v>0</v>
      </c>
      <c r="AD210" s="33"/>
      <c r="AE210" s="33">
        <f t="shared" si="83"/>
        <v>0</v>
      </c>
      <c r="AF210" s="33"/>
      <c r="AG210" s="33">
        <f t="shared" si="84"/>
        <v>0</v>
      </c>
      <c r="AH210" s="33"/>
      <c r="AI210" s="33">
        <f t="shared" si="85"/>
        <v>0</v>
      </c>
      <c r="AJ210" s="33"/>
      <c r="AK210" s="33">
        <f t="shared" si="86"/>
        <v>0</v>
      </c>
      <c r="AL210" s="33"/>
      <c r="AM210" s="33">
        <f t="shared" si="87"/>
        <v>0</v>
      </c>
      <c r="AN210" s="34">
        <f t="shared" si="88"/>
        <v>0</v>
      </c>
      <c r="AO210" s="34">
        <f t="shared" si="74"/>
        <v>0</v>
      </c>
      <c r="AP210" s="34">
        <f t="shared" si="70"/>
        <v>60</v>
      </c>
      <c r="AQ210" s="163">
        <f t="shared" si="71"/>
        <v>6997.2</v>
      </c>
      <c r="AR210" s="100"/>
      <c r="AS210" s="35"/>
      <c r="AT210" s="36">
        <f t="shared" si="67"/>
        <v>0</v>
      </c>
      <c r="AU210" s="37" t="str">
        <f t="shared" si="75"/>
        <v>NÃO MEDIDO</v>
      </c>
      <c r="AV210" s="38"/>
      <c r="AW210" s="39"/>
    </row>
    <row r="211" spans="1:49" s="2" customFormat="1" ht="35.1" customHeight="1" x14ac:dyDescent="0.2">
      <c r="A211" s="2" t="s">
        <v>134</v>
      </c>
      <c r="C211" s="78" t="s">
        <v>455</v>
      </c>
      <c r="D211" s="29" t="s">
        <v>453</v>
      </c>
      <c r="E211" s="30" t="s">
        <v>456</v>
      </c>
      <c r="F211" s="66">
        <v>2100</v>
      </c>
      <c r="G211" s="67"/>
      <c r="H211" s="68"/>
      <c r="I211" s="66">
        <f t="shared" si="68"/>
        <v>2100</v>
      </c>
      <c r="J211" s="31">
        <v>10.93</v>
      </c>
      <c r="K211" s="32">
        <f t="shared" si="69"/>
        <v>22953</v>
      </c>
      <c r="L211" s="33"/>
      <c r="M211" s="33">
        <f t="shared" si="72"/>
        <v>0</v>
      </c>
      <c r="N211" s="33"/>
      <c r="O211" s="33">
        <f t="shared" si="73"/>
        <v>0</v>
      </c>
      <c r="P211" s="33"/>
      <c r="Q211" s="33">
        <f t="shared" si="76"/>
        <v>0</v>
      </c>
      <c r="R211" s="33"/>
      <c r="S211" s="33">
        <f t="shared" si="77"/>
        <v>0</v>
      </c>
      <c r="T211" s="33"/>
      <c r="U211" s="33">
        <f t="shared" si="78"/>
        <v>0</v>
      </c>
      <c r="V211" s="33"/>
      <c r="W211" s="33">
        <f t="shared" si="79"/>
        <v>0</v>
      </c>
      <c r="X211" s="33"/>
      <c r="Y211" s="33">
        <f t="shared" si="80"/>
        <v>0</v>
      </c>
      <c r="Z211" s="33"/>
      <c r="AA211" s="33">
        <f t="shared" si="81"/>
        <v>0</v>
      </c>
      <c r="AB211" s="33"/>
      <c r="AC211" s="33">
        <f t="shared" si="82"/>
        <v>0</v>
      </c>
      <c r="AD211" s="33"/>
      <c r="AE211" s="33">
        <f t="shared" si="83"/>
        <v>0</v>
      </c>
      <c r="AF211" s="33"/>
      <c r="AG211" s="33">
        <f t="shared" si="84"/>
        <v>0</v>
      </c>
      <c r="AH211" s="33"/>
      <c r="AI211" s="33">
        <f t="shared" si="85"/>
        <v>0</v>
      </c>
      <c r="AJ211" s="33"/>
      <c r="AK211" s="33">
        <f t="shared" si="86"/>
        <v>0</v>
      </c>
      <c r="AL211" s="33"/>
      <c r="AM211" s="33">
        <f t="shared" si="87"/>
        <v>0</v>
      </c>
      <c r="AN211" s="34">
        <f t="shared" si="88"/>
        <v>0</v>
      </c>
      <c r="AO211" s="34">
        <f t="shared" si="74"/>
        <v>0</v>
      </c>
      <c r="AP211" s="34">
        <f t="shared" si="70"/>
        <v>2100</v>
      </c>
      <c r="AQ211" s="163">
        <f t="shared" si="71"/>
        <v>22953</v>
      </c>
      <c r="AR211" s="100"/>
      <c r="AS211" s="35"/>
      <c r="AT211" s="36">
        <f t="shared" si="67"/>
        <v>0</v>
      </c>
      <c r="AU211" s="37" t="str">
        <f t="shared" si="75"/>
        <v>NÃO MEDIDO</v>
      </c>
      <c r="AV211" s="38"/>
      <c r="AW211" s="39"/>
    </row>
    <row r="212" spans="1:49" s="2" customFormat="1" ht="35.1" customHeight="1" x14ac:dyDescent="0.2">
      <c r="A212" s="2" t="s">
        <v>135</v>
      </c>
      <c r="C212" s="78">
        <v>50300</v>
      </c>
      <c r="D212" s="29" t="s">
        <v>123</v>
      </c>
      <c r="E212" s="30"/>
      <c r="F212" s="66"/>
      <c r="G212" s="67"/>
      <c r="H212" s="68"/>
      <c r="I212" s="66">
        <f t="shared" si="68"/>
        <v>0</v>
      </c>
      <c r="J212" s="31"/>
      <c r="K212" s="32">
        <f t="shared" si="69"/>
        <v>0</v>
      </c>
      <c r="L212" s="33"/>
      <c r="M212" s="33">
        <f t="shared" si="72"/>
        <v>0</v>
      </c>
      <c r="N212" s="33"/>
      <c r="O212" s="33">
        <f t="shared" si="73"/>
        <v>0</v>
      </c>
      <c r="P212" s="33"/>
      <c r="Q212" s="33">
        <f t="shared" si="76"/>
        <v>0</v>
      </c>
      <c r="R212" s="33"/>
      <c r="S212" s="33">
        <f t="shared" si="77"/>
        <v>0</v>
      </c>
      <c r="T212" s="33"/>
      <c r="U212" s="33">
        <f t="shared" si="78"/>
        <v>0</v>
      </c>
      <c r="V212" s="33"/>
      <c r="W212" s="33">
        <f t="shared" si="79"/>
        <v>0</v>
      </c>
      <c r="X212" s="33"/>
      <c r="Y212" s="33">
        <f t="shared" si="80"/>
        <v>0</v>
      </c>
      <c r="Z212" s="33"/>
      <c r="AA212" s="33">
        <f t="shared" si="81"/>
        <v>0</v>
      </c>
      <c r="AB212" s="33"/>
      <c r="AC212" s="33">
        <f t="shared" si="82"/>
        <v>0</v>
      </c>
      <c r="AD212" s="33"/>
      <c r="AE212" s="33">
        <f t="shared" si="83"/>
        <v>0</v>
      </c>
      <c r="AF212" s="33"/>
      <c r="AG212" s="33">
        <f t="shared" si="84"/>
        <v>0</v>
      </c>
      <c r="AH212" s="33"/>
      <c r="AI212" s="33">
        <f t="shared" si="85"/>
        <v>0</v>
      </c>
      <c r="AJ212" s="33"/>
      <c r="AK212" s="33">
        <f t="shared" si="86"/>
        <v>0</v>
      </c>
      <c r="AL212" s="33"/>
      <c r="AM212" s="33">
        <f t="shared" si="87"/>
        <v>0</v>
      </c>
      <c r="AN212" s="34">
        <f t="shared" si="88"/>
        <v>0</v>
      </c>
      <c r="AO212" s="34">
        <f t="shared" si="74"/>
        <v>0</v>
      </c>
      <c r="AP212" s="34">
        <f t="shared" si="70"/>
        <v>0</v>
      </c>
      <c r="AQ212" s="163">
        <f t="shared" si="71"/>
        <v>0</v>
      </c>
      <c r="AR212" s="100"/>
      <c r="AS212" s="35"/>
      <c r="AT212" s="36">
        <f t="shared" si="67"/>
        <v>0</v>
      </c>
      <c r="AU212" s="37" t="str">
        <f>IF(COUNTIF(AU213:AU213,"MEDIDO")&lt;&gt;0,"MEDIDO","NÃO MEDIDO")</f>
        <v>NÃO MEDIDO</v>
      </c>
      <c r="AV212" s="38"/>
      <c r="AW212" s="39"/>
    </row>
    <row r="213" spans="1:49" s="2" customFormat="1" ht="35.1" customHeight="1" x14ac:dyDescent="0.2">
      <c r="A213" s="2" t="s">
        <v>134</v>
      </c>
      <c r="C213" s="78" t="s">
        <v>457</v>
      </c>
      <c r="D213" s="29" t="s">
        <v>458</v>
      </c>
      <c r="E213" s="30" t="s">
        <v>54</v>
      </c>
      <c r="F213" s="66">
        <v>5.76</v>
      </c>
      <c r="G213" s="67"/>
      <c r="H213" s="68"/>
      <c r="I213" s="66">
        <f t="shared" si="68"/>
        <v>5.76</v>
      </c>
      <c r="J213" s="31">
        <v>170.69</v>
      </c>
      <c r="K213" s="32">
        <f t="shared" si="69"/>
        <v>983.17</v>
      </c>
      <c r="L213" s="33"/>
      <c r="M213" s="33">
        <f t="shared" si="72"/>
        <v>0</v>
      </c>
      <c r="N213" s="33"/>
      <c r="O213" s="33">
        <f t="shared" si="73"/>
        <v>0</v>
      </c>
      <c r="P213" s="33"/>
      <c r="Q213" s="33">
        <f t="shared" si="76"/>
        <v>0</v>
      </c>
      <c r="R213" s="33"/>
      <c r="S213" s="33">
        <f t="shared" si="77"/>
        <v>0</v>
      </c>
      <c r="T213" s="33"/>
      <c r="U213" s="33">
        <f t="shared" si="78"/>
        <v>0</v>
      </c>
      <c r="V213" s="33"/>
      <c r="W213" s="33">
        <f t="shared" si="79"/>
        <v>0</v>
      </c>
      <c r="X213" s="33"/>
      <c r="Y213" s="33">
        <f t="shared" si="80"/>
        <v>0</v>
      </c>
      <c r="Z213" s="33"/>
      <c r="AA213" s="33">
        <f t="shared" si="81"/>
        <v>0</v>
      </c>
      <c r="AB213" s="33"/>
      <c r="AC213" s="33">
        <f t="shared" si="82"/>
        <v>0</v>
      </c>
      <c r="AD213" s="33"/>
      <c r="AE213" s="33">
        <f t="shared" si="83"/>
        <v>0</v>
      </c>
      <c r="AF213" s="33"/>
      <c r="AG213" s="33">
        <f t="shared" si="84"/>
        <v>0</v>
      </c>
      <c r="AH213" s="33"/>
      <c r="AI213" s="33">
        <f t="shared" si="85"/>
        <v>0</v>
      </c>
      <c r="AJ213" s="33"/>
      <c r="AK213" s="33">
        <f t="shared" si="86"/>
        <v>0</v>
      </c>
      <c r="AL213" s="33"/>
      <c r="AM213" s="33">
        <f t="shared" si="87"/>
        <v>0</v>
      </c>
      <c r="AN213" s="34">
        <f t="shared" si="88"/>
        <v>0</v>
      </c>
      <c r="AO213" s="34">
        <f t="shared" si="74"/>
        <v>0</v>
      </c>
      <c r="AP213" s="34">
        <f t="shared" si="70"/>
        <v>5.76</v>
      </c>
      <c r="AQ213" s="163">
        <f t="shared" si="71"/>
        <v>983.17</v>
      </c>
      <c r="AR213" s="100"/>
      <c r="AS213" s="35"/>
      <c r="AT213" s="36">
        <f t="shared" si="67"/>
        <v>0</v>
      </c>
      <c r="AU213" s="37" t="str">
        <f t="shared" si="75"/>
        <v>NÃO MEDIDO</v>
      </c>
      <c r="AV213" s="38"/>
      <c r="AW213" s="39"/>
    </row>
    <row r="214" spans="1:49" s="2" customFormat="1" ht="35.1" customHeight="1" x14ac:dyDescent="0.2">
      <c r="A214" s="2" t="s">
        <v>135</v>
      </c>
      <c r="C214" s="78">
        <v>50400</v>
      </c>
      <c r="D214" s="29" t="s">
        <v>124</v>
      </c>
      <c r="E214" s="30"/>
      <c r="F214" s="66"/>
      <c r="G214" s="67"/>
      <c r="H214" s="68"/>
      <c r="I214" s="66">
        <f t="shared" si="68"/>
        <v>0</v>
      </c>
      <c r="J214" s="31"/>
      <c r="K214" s="32">
        <f t="shared" si="69"/>
        <v>0</v>
      </c>
      <c r="L214" s="33"/>
      <c r="M214" s="33">
        <f t="shared" si="72"/>
        <v>0</v>
      </c>
      <c r="N214" s="33"/>
      <c r="O214" s="33">
        <f t="shared" si="73"/>
        <v>0</v>
      </c>
      <c r="P214" s="33"/>
      <c r="Q214" s="33">
        <f t="shared" si="76"/>
        <v>0</v>
      </c>
      <c r="R214" s="33"/>
      <c r="S214" s="33">
        <f t="shared" si="77"/>
        <v>0</v>
      </c>
      <c r="T214" s="33"/>
      <c r="U214" s="33">
        <f t="shared" si="78"/>
        <v>0</v>
      </c>
      <c r="V214" s="33"/>
      <c r="W214" s="33">
        <f t="shared" si="79"/>
        <v>0</v>
      </c>
      <c r="X214" s="33"/>
      <c r="Y214" s="33">
        <f t="shared" si="80"/>
        <v>0</v>
      </c>
      <c r="Z214" s="33"/>
      <c r="AA214" s="33">
        <f t="shared" si="81"/>
        <v>0</v>
      </c>
      <c r="AB214" s="33"/>
      <c r="AC214" s="33">
        <f t="shared" si="82"/>
        <v>0</v>
      </c>
      <c r="AD214" s="33"/>
      <c r="AE214" s="33">
        <f t="shared" si="83"/>
        <v>0</v>
      </c>
      <c r="AF214" s="33"/>
      <c r="AG214" s="33">
        <f t="shared" si="84"/>
        <v>0</v>
      </c>
      <c r="AH214" s="33"/>
      <c r="AI214" s="33">
        <f t="shared" si="85"/>
        <v>0</v>
      </c>
      <c r="AJ214" s="33"/>
      <c r="AK214" s="33">
        <f t="shared" si="86"/>
        <v>0</v>
      </c>
      <c r="AL214" s="33"/>
      <c r="AM214" s="33">
        <f t="shared" si="87"/>
        <v>0</v>
      </c>
      <c r="AN214" s="34">
        <f t="shared" si="88"/>
        <v>0</v>
      </c>
      <c r="AO214" s="34">
        <f t="shared" si="74"/>
        <v>0</v>
      </c>
      <c r="AP214" s="34">
        <f t="shared" si="70"/>
        <v>0</v>
      </c>
      <c r="AQ214" s="163">
        <f t="shared" si="71"/>
        <v>0</v>
      </c>
      <c r="AR214" s="100"/>
      <c r="AS214" s="35"/>
      <c r="AT214" s="36">
        <f t="shared" si="67"/>
        <v>0</v>
      </c>
      <c r="AU214" s="37" t="str">
        <f>IF(COUNTIF(AU215:AU216,"MEDIDO")&lt;&gt;0,"MEDIDO","NÃO MEDIDO")</f>
        <v>NÃO MEDIDO</v>
      </c>
      <c r="AV214" s="38"/>
      <c r="AW214" s="39"/>
    </row>
    <row r="215" spans="1:49" s="2" customFormat="1" ht="35.1" customHeight="1" x14ac:dyDescent="0.2">
      <c r="A215" s="2" t="s">
        <v>134</v>
      </c>
      <c r="C215" s="78" t="s">
        <v>459</v>
      </c>
      <c r="D215" s="29" t="s">
        <v>460</v>
      </c>
      <c r="E215" s="30" t="s">
        <v>66</v>
      </c>
      <c r="F215" s="66">
        <v>135</v>
      </c>
      <c r="G215" s="67"/>
      <c r="H215" s="68"/>
      <c r="I215" s="66">
        <f t="shared" si="68"/>
        <v>135</v>
      </c>
      <c r="J215" s="31">
        <v>19.670000000000002</v>
      </c>
      <c r="K215" s="32">
        <f t="shared" si="69"/>
        <v>2655.45</v>
      </c>
      <c r="L215" s="33"/>
      <c r="M215" s="33">
        <f t="shared" si="72"/>
        <v>0</v>
      </c>
      <c r="N215" s="33"/>
      <c r="O215" s="33">
        <f t="shared" si="73"/>
        <v>0</v>
      </c>
      <c r="P215" s="33"/>
      <c r="Q215" s="33">
        <f t="shared" si="76"/>
        <v>0</v>
      </c>
      <c r="R215" s="33"/>
      <c r="S215" s="33">
        <f t="shared" si="77"/>
        <v>0</v>
      </c>
      <c r="T215" s="33"/>
      <c r="U215" s="33">
        <f t="shared" si="78"/>
        <v>0</v>
      </c>
      <c r="V215" s="33"/>
      <c r="W215" s="33">
        <f t="shared" si="79"/>
        <v>0</v>
      </c>
      <c r="X215" s="33"/>
      <c r="Y215" s="33">
        <f t="shared" si="80"/>
        <v>0</v>
      </c>
      <c r="Z215" s="33"/>
      <c r="AA215" s="33">
        <f t="shared" si="81"/>
        <v>0</v>
      </c>
      <c r="AB215" s="33"/>
      <c r="AC215" s="33">
        <f t="shared" si="82"/>
        <v>0</v>
      </c>
      <c r="AD215" s="33"/>
      <c r="AE215" s="33">
        <f t="shared" si="83"/>
        <v>0</v>
      </c>
      <c r="AF215" s="33"/>
      <c r="AG215" s="33">
        <f t="shared" si="84"/>
        <v>0</v>
      </c>
      <c r="AH215" s="33"/>
      <c r="AI215" s="33">
        <f t="shared" si="85"/>
        <v>0</v>
      </c>
      <c r="AJ215" s="33"/>
      <c r="AK215" s="33">
        <f t="shared" si="86"/>
        <v>0</v>
      </c>
      <c r="AL215" s="33"/>
      <c r="AM215" s="33">
        <f t="shared" si="87"/>
        <v>0</v>
      </c>
      <c r="AN215" s="34">
        <f t="shared" si="88"/>
        <v>0</v>
      </c>
      <c r="AO215" s="34">
        <f t="shared" si="74"/>
        <v>0</v>
      </c>
      <c r="AP215" s="34">
        <f t="shared" si="70"/>
        <v>135</v>
      </c>
      <c r="AQ215" s="163">
        <f t="shared" si="71"/>
        <v>2655.45</v>
      </c>
      <c r="AR215" s="100"/>
      <c r="AS215" s="35"/>
      <c r="AT215" s="36">
        <f t="shared" si="67"/>
        <v>0</v>
      </c>
      <c r="AU215" s="37" t="str">
        <f t="shared" si="75"/>
        <v>NÃO MEDIDO</v>
      </c>
      <c r="AV215" s="38"/>
      <c r="AW215" s="39"/>
    </row>
    <row r="216" spans="1:49" s="2" customFormat="1" ht="35.1" customHeight="1" x14ac:dyDescent="0.2">
      <c r="A216" s="2" t="s">
        <v>134</v>
      </c>
      <c r="C216" s="78" t="s">
        <v>461</v>
      </c>
      <c r="D216" s="29" t="s">
        <v>462</v>
      </c>
      <c r="E216" s="30" t="s">
        <v>66</v>
      </c>
      <c r="F216" s="66">
        <v>576</v>
      </c>
      <c r="G216" s="67"/>
      <c r="H216" s="68"/>
      <c r="I216" s="66">
        <f t="shared" si="68"/>
        <v>576</v>
      </c>
      <c r="J216" s="31">
        <v>18.88</v>
      </c>
      <c r="K216" s="32">
        <f t="shared" si="69"/>
        <v>10874.88</v>
      </c>
      <c r="L216" s="33"/>
      <c r="M216" s="33">
        <f t="shared" si="72"/>
        <v>0</v>
      </c>
      <c r="N216" s="33"/>
      <c r="O216" s="33">
        <f t="shared" si="73"/>
        <v>0</v>
      </c>
      <c r="P216" s="33"/>
      <c r="Q216" s="33">
        <f t="shared" si="76"/>
        <v>0</v>
      </c>
      <c r="R216" s="33"/>
      <c r="S216" s="33">
        <f t="shared" si="77"/>
        <v>0</v>
      </c>
      <c r="T216" s="33"/>
      <c r="U216" s="33">
        <f t="shared" si="78"/>
        <v>0</v>
      </c>
      <c r="V216" s="33"/>
      <c r="W216" s="33">
        <f t="shared" si="79"/>
        <v>0</v>
      </c>
      <c r="X216" s="33"/>
      <c r="Y216" s="33">
        <f t="shared" si="80"/>
        <v>0</v>
      </c>
      <c r="Z216" s="33"/>
      <c r="AA216" s="33">
        <f t="shared" si="81"/>
        <v>0</v>
      </c>
      <c r="AB216" s="33"/>
      <c r="AC216" s="33">
        <f t="shared" si="82"/>
        <v>0</v>
      </c>
      <c r="AD216" s="33"/>
      <c r="AE216" s="33">
        <f t="shared" si="83"/>
        <v>0</v>
      </c>
      <c r="AF216" s="33"/>
      <c r="AG216" s="33">
        <f t="shared" si="84"/>
        <v>0</v>
      </c>
      <c r="AH216" s="33"/>
      <c r="AI216" s="33">
        <f t="shared" si="85"/>
        <v>0</v>
      </c>
      <c r="AJ216" s="33"/>
      <c r="AK216" s="33">
        <f t="shared" si="86"/>
        <v>0</v>
      </c>
      <c r="AL216" s="33"/>
      <c r="AM216" s="33">
        <f t="shared" si="87"/>
        <v>0</v>
      </c>
      <c r="AN216" s="34">
        <f t="shared" si="88"/>
        <v>0</v>
      </c>
      <c r="AO216" s="34">
        <f t="shared" si="74"/>
        <v>0</v>
      </c>
      <c r="AP216" s="34">
        <f t="shared" si="70"/>
        <v>576</v>
      </c>
      <c r="AQ216" s="163">
        <f t="shared" si="71"/>
        <v>10874.88</v>
      </c>
      <c r="AR216" s="100"/>
      <c r="AS216" s="35"/>
      <c r="AT216" s="36">
        <f t="shared" si="67"/>
        <v>0</v>
      </c>
      <c r="AU216" s="37" t="str">
        <f t="shared" si="75"/>
        <v>NÃO MEDIDO</v>
      </c>
      <c r="AV216" s="38"/>
      <c r="AW216" s="39"/>
    </row>
    <row r="217" spans="1:49" s="2" customFormat="1" ht="35.1" customHeight="1" x14ac:dyDescent="0.2">
      <c r="A217" s="2" t="s">
        <v>135</v>
      </c>
      <c r="C217" s="78">
        <v>50500</v>
      </c>
      <c r="D217" s="29" t="s">
        <v>125</v>
      </c>
      <c r="E217" s="30"/>
      <c r="F217" s="66"/>
      <c r="G217" s="67"/>
      <c r="H217" s="68"/>
      <c r="I217" s="66">
        <f t="shared" si="68"/>
        <v>0</v>
      </c>
      <c r="J217" s="31"/>
      <c r="K217" s="32">
        <f t="shared" si="69"/>
        <v>0</v>
      </c>
      <c r="L217" s="33"/>
      <c r="M217" s="33">
        <f t="shared" si="72"/>
        <v>0</v>
      </c>
      <c r="N217" s="33"/>
      <c r="O217" s="33">
        <f t="shared" si="73"/>
        <v>0</v>
      </c>
      <c r="P217" s="33"/>
      <c r="Q217" s="33">
        <f t="shared" si="76"/>
        <v>0</v>
      </c>
      <c r="R217" s="33"/>
      <c r="S217" s="33">
        <f t="shared" si="77"/>
        <v>0</v>
      </c>
      <c r="T217" s="33"/>
      <c r="U217" s="33">
        <f t="shared" si="78"/>
        <v>0</v>
      </c>
      <c r="V217" s="33"/>
      <c r="W217" s="33">
        <f t="shared" si="79"/>
        <v>0</v>
      </c>
      <c r="X217" s="33"/>
      <c r="Y217" s="33">
        <f t="shared" si="80"/>
        <v>0</v>
      </c>
      <c r="Z217" s="33"/>
      <c r="AA217" s="33">
        <f t="shared" si="81"/>
        <v>0</v>
      </c>
      <c r="AB217" s="33"/>
      <c r="AC217" s="33">
        <f t="shared" si="82"/>
        <v>0</v>
      </c>
      <c r="AD217" s="33"/>
      <c r="AE217" s="33">
        <f t="shared" si="83"/>
        <v>0</v>
      </c>
      <c r="AF217" s="33"/>
      <c r="AG217" s="33">
        <f t="shared" si="84"/>
        <v>0</v>
      </c>
      <c r="AH217" s="33"/>
      <c r="AI217" s="33">
        <f t="shared" si="85"/>
        <v>0</v>
      </c>
      <c r="AJ217" s="33"/>
      <c r="AK217" s="33">
        <f t="shared" si="86"/>
        <v>0</v>
      </c>
      <c r="AL217" s="33"/>
      <c r="AM217" s="33">
        <f t="shared" si="87"/>
        <v>0</v>
      </c>
      <c r="AN217" s="34">
        <f t="shared" si="88"/>
        <v>0</v>
      </c>
      <c r="AO217" s="34">
        <f t="shared" si="74"/>
        <v>0</v>
      </c>
      <c r="AP217" s="34">
        <f t="shared" si="70"/>
        <v>0</v>
      </c>
      <c r="AQ217" s="163">
        <f t="shared" si="71"/>
        <v>0</v>
      </c>
      <c r="AR217" s="100"/>
      <c r="AS217" s="35"/>
      <c r="AT217" s="36">
        <f t="shared" si="67"/>
        <v>0</v>
      </c>
      <c r="AU217" s="37" t="str">
        <f>IF(COUNTIF(AU218:AU220,"MEDIDO")&lt;&gt;0,"MEDIDO","NÃO MEDIDO")</f>
        <v>NÃO MEDIDO</v>
      </c>
      <c r="AV217" s="38"/>
      <c r="AW217" s="39"/>
    </row>
    <row r="218" spans="1:49" s="2" customFormat="1" ht="33" customHeight="1" x14ac:dyDescent="0.2">
      <c r="A218" s="2" t="s">
        <v>134</v>
      </c>
      <c r="C218" s="78" t="s">
        <v>463</v>
      </c>
      <c r="D218" s="29" t="s">
        <v>464</v>
      </c>
      <c r="E218" s="30" t="s">
        <v>50</v>
      </c>
      <c r="F218" s="66">
        <v>5.18</v>
      </c>
      <c r="G218" s="67"/>
      <c r="H218" s="68"/>
      <c r="I218" s="66">
        <f t="shared" si="68"/>
        <v>5.18</v>
      </c>
      <c r="J218" s="31">
        <v>161.88999999999999</v>
      </c>
      <c r="K218" s="32">
        <f t="shared" si="69"/>
        <v>838.59</v>
      </c>
      <c r="L218" s="33"/>
      <c r="M218" s="33">
        <f t="shared" si="72"/>
        <v>0</v>
      </c>
      <c r="N218" s="33"/>
      <c r="O218" s="33">
        <f t="shared" si="73"/>
        <v>0</v>
      </c>
      <c r="P218" s="33"/>
      <c r="Q218" s="33">
        <f t="shared" si="76"/>
        <v>0</v>
      </c>
      <c r="R218" s="33"/>
      <c r="S218" s="33">
        <f t="shared" si="77"/>
        <v>0</v>
      </c>
      <c r="T218" s="33"/>
      <c r="U218" s="33">
        <f t="shared" si="78"/>
        <v>0</v>
      </c>
      <c r="V218" s="33"/>
      <c r="W218" s="33">
        <f t="shared" si="79"/>
        <v>0</v>
      </c>
      <c r="X218" s="33"/>
      <c r="Y218" s="33">
        <f t="shared" si="80"/>
        <v>0</v>
      </c>
      <c r="Z218" s="33"/>
      <c r="AA218" s="33">
        <f t="shared" si="81"/>
        <v>0</v>
      </c>
      <c r="AB218" s="33"/>
      <c r="AC218" s="33">
        <f t="shared" si="82"/>
        <v>0</v>
      </c>
      <c r="AD218" s="33"/>
      <c r="AE218" s="33">
        <f t="shared" si="83"/>
        <v>0</v>
      </c>
      <c r="AF218" s="33"/>
      <c r="AG218" s="33">
        <f t="shared" si="84"/>
        <v>0</v>
      </c>
      <c r="AH218" s="33"/>
      <c r="AI218" s="33">
        <f t="shared" si="85"/>
        <v>0</v>
      </c>
      <c r="AJ218" s="33"/>
      <c r="AK218" s="33">
        <f t="shared" si="86"/>
        <v>0</v>
      </c>
      <c r="AL218" s="33"/>
      <c r="AM218" s="33">
        <f t="shared" si="87"/>
        <v>0</v>
      </c>
      <c r="AN218" s="34">
        <f t="shared" si="88"/>
        <v>0</v>
      </c>
      <c r="AO218" s="34">
        <f t="shared" si="74"/>
        <v>0</v>
      </c>
      <c r="AP218" s="34">
        <f t="shared" si="70"/>
        <v>5.18</v>
      </c>
      <c r="AQ218" s="163">
        <f t="shared" si="71"/>
        <v>838.59</v>
      </c>
      <c r="AR218" s="100"/>
      <c r="AS218" s="35"/>
      <c r="AT218" s="36">
        <f t="shared" si="67"/>
        <v>0</v>
      </c>
      <c r="AU218" s="37" t="str">
        <f t="shared" si="75"/>
        <v>NÃO MEDIDO</v>
      </c>
      <c r="AV218" s="38"/>
      <c r="AW218" s="39"/>
    </row>
    <row r="219" spans="1:49" s="2" customFormat="1" ht="40.5" customHeight="1" x14ac:dyDescent="0.2">
      <c r="A219" s="2" t="s">
        <v>134</v>
      </c>
      <c r="C219" s="78" t="s">
        <v>465</v>
      </c>
      <c r="D219" s="29" t="s">
        <v>466</v>
      </c>
      <c r="E219" s="30" t="s">
        <v>50</v>
      </c>
      <c r="F219" s="66">
        <v>5.18</v>
      </c>
      <c r="G219" s="67"/>
      <c r="H219" s="68"/>
      <c r="I219" s="66">
        <f t="shared" si="68"/>
        <v>5.18</v>
      </c>
      <c r="J219" s="31">
        <v>843.47</v>
      </c>
      <c r="K219" s="32">
        <f t="shared" si="69"/>
        <v>4369.17</v>
      </c>
      <c r="L219" s="33"/>
      <c r="M219" s="33">
        <f t="shared" si="72"/>
        <v>0</v>
      </c>
      <c r="N219" s="33"/>
      <c r="O219" s="33">
        <f t="shared" si="73"/>
        <v>0</v>
      </c>
      <c r="P219" s="33"/>
      <c r="Q219" s="33">
        <f t="shared" si="76"/>
        <v>0</v>
      </c>
      <c r="R219" s="33"/>
      <c r="S219" s="33">
        <f t="shared" si="77"/>
        <v>0</v>
      </c>
      <c r="T219" s="33"/>
      <c r="U219" s="33">
        <f t="shared" si="78"/>
        <v>0</v>
      </c>
      <c r="V219" s="33"/>
      <c r="W219" s="33">
        <f t="shared" si="79"/>
        <v>0</v>
      </c>
      <c r="X219" s="33"/>
      <c r="Y219" s="33">
        <f t="shared" si="80"/>
        <v>0</v>
      </c>
      <c r="Z219" s="33"/>
      <c r="AA219" s="33">
        <f t="shared" si="81"/>
        <v>0</v>
      </c>
      <c r="AB219" s="33"/>
      <c r="AC219" s="33">
        <f t="shared" si="82"/>
        <v>0</v>
      </c>
      <c r="AD219" s="33"/>
      <c r="AE219" s="33">
        <f t="shared" si="83"/>
        <v>0</v>
      </c>
      <c r="AF219" s="33"/>
      <c r="AG219" s="33">
        <f t="shared" si="84"/>
        <v>0</v>
      </c>
      <c r="AH219" s="33"/>
      <c r="AI219" s="33">
        <f t="shared" si="85"/>
        <v>0</v>
      </c>
      <c r="AJ219" s="33"/>
      <c r="AK219" s="33">
        <f t="shared" si="86"/>
        <v>0</v>
      </c>
      <c r="AL219" s="33"/>
      <c r="AM219" s="33">
        <f t="shared" si="87"/>
        <v>0</v>
      </c>
      <c r="AN219" s="34">
        <f t="shared" si="88"/>
        <v>0</v>
      </c>
      <c r="AO219" s="34">
        <f t="shared" si="74"/>
        <v>0</v>
      </c>
      <c r="AP219" s="34">
        <f t="shared" si="70"/>
        <v>5.18</v>
      </c>
      <c r="AQ219" s="163">
        <f t="shared" si="71"/>
        <v>4369.17</v>
      </c>
      <c r="AR219" s="100"/>
      <c r="AS219" s="35"/>
      <c r="AT219" s="36">
        <f t="shared" si="67"/>
        <v>0</v>
      </c>
      <c r="AU219" s="37" t="str">
        <f t="shared" si="75"/>
        <v>NÃO MEDIDO</v>
      </c>
      <c r="AV219" s="38"/>
      <c r="AW219" s="39"/>
    </row>
    <row r="220" spans="1:49" s="2" customFormat="1" ht="44.25" customHeight="1" x14ac:dyDescent="0.2">
      <c r="A220" s="2" t="s">
        <v>134</v>
      </c>
      <c r="C220" s="78" t="s">
        <v>121</v>
      </c>
      <c r="D220" s="29" t="s">
        <v>122</v>
      </c>
      <c r="E220" s="30" t="s">
        <v>50</v>
      </c>
      <c r="F220" s="66">
        <v>1.86</v>
      </c>
      <c r="G220" s="67"/>
      <c r="H220" s="68"/>
      <c r="I220" s="66">
        <f t="shared" si="68"/>
        <v>1.86</v>
      </c>
      <c r="J220" s="31">
        <v>857.28</v>
      </c>
      <c r="K220" s="32">
        <f t="shared" si="69"/>
        <v>1594.54</v>
      </c>
      <c r="L220" s="33"/>
      <c r="M220" s="33">
        <f t="shared" si="72"/>
        <v>0</v>
      </c>
      <c r="N220" s="33"/>
      <c r="O220" s="33">
        <f t="shared" si="73"/>
        <v>0</v>
      </c>
      <c r="P220" s="33"/>
      <c r="Q220" s="33">
        <f t="shared" si="76"/>
        <v>0</v>
      </c>
      <c r="R220" s="33"/>
      <c r="S220" s="33">
        <f t="shared" si="77"/>
        <v>0</v>
      </c>
      <c r="T220" s="33"/>
      <c r="U220" s="33">
        <f t="shared" si="78"/>
        <v>0</v>
      </c>
      <c r="V220" s="33"/>
      <c r="W220" s="33">
        <f t="shared" si="79"/>
        <v>0</v>
      </c>
      <c r="X220" s="33"/>
      <c r="Y220" s="33">
        <f t="shared" si="80"/>
        <v>0</v>
      </c>
      <c r="Z220" s="33"/>
      <c r="AA220" s="33">
        <f t="shared" si="81"/>
        <v>0</v>
      </c>
      <c r="AB220" s="33"/>
      <c r="AC220" s="33">
        <f t="shared" si="82"/>
        <v>0</v>
      </c>
      <c r="AD220" s="33"/>
      <c r="AE220" s="33">
        <f t="shared" si="83"/>
        <v>0</v>
      </c>
      <c r="AF220" s="33"/>
      <c r="AG220" s="33">
        <f t="shared" si="84"/>
        <v>0</v>
      </c>
      <c r="AH220" s="33"/>
      <c r="AI220" s="33">
        <f t="shared" si="85"/>
        <v>0</v>
      </c>
      <c r="AJ220" s="33"/>
      <c r="AK220" s="33">
        <f t="shared" si="86"/>
        <v>0</v>
      </c>
      <c r="AL220" s="33"/>
      <c r="AM220" s="33">
        <f t="shared" si="87"/>
        <v>0</v>
      </c>
      <c r="AN220" s="34">
        <f t="shared" si="88"/>
        <v>0</v>
      </c>
      <c r="AO220" s="34">
        <f t="shared" si="74"/>
        <v>0</v>
      </c>
      <c r="AP220" s="34">
        <f t="shared" si="70"/>
        <v>1.86</v>
      </c>
      <c r="AQ220" s="163">
        <f t="shared" si="71"/>
        <v>1594.54</v>
      </c>
      <c r="AR220" s="100"/>
      <c r="AS220" s="35"/>
      <c r="AT220" s="36">
        <f t="shared" si="67"/>
        <v>0</v>
      </c>
      <c r="AU220" s="37" t="str">
        <f t="shared" si="75"/>
        <v>NÃO MEDIDO</v>
      </c>
      <c r="AV220" s="38"/>
      <c r="AW220" s="39"/>
    </row>
    <row r="221" spans="1:49" s="2" customFormat="1" ht="35.1" customHeight="1" x14ac:dyDescent="0.2">
      <c r="A221" s="2" t="s">
        <v>135</v>
      </c>
      <c r="C221" s="78">
        <v>11</v>
      </c>
      <c r="D221" s="29" t="s">
        <v>153</v>
      </c>
      <c r="E221" s="30"/>
      <c r="F221" s="66"/>
      <c r="G221" s="67"/>
      <c r="H221" s="68"/>
      <c r="I221" s="66">
        <f t="shared" si="68"/>
        <v>0</v>
      </c>
      <c r="J221" s="31"/>
      <c r="K221" s="32">
        <f t="shared" si="69"/>
        <v>0</v>
      </c>
      <c r="L221" s="33"/>
      <c r="M221" s="33">
        <f t="shared" si="72"/>
        <v>0</v>
      </c>
      <c r="N221" s="33"/>
      <c r="O221" s="33">
        <f t="shared" si="73"/>
        <v>0</v>
      </c>
      <c r="P221" s="33"/>
      <c r="Q221" s="33">
        <f t="shared" si="76"/>
        <v>0</v>
      </c>
      <c r="R221" s="33"/>
      <c r="S221" s="33">
        <f t="shared" si="77"/>
        <v>0</v>
      </c>
      <c r="T221" s="33"/>
      <c r="U221" s="33">
        <f t="shared" si="78"/>
        <v>0</v>
      </c>
      <c r="V221" s="33"/>
      <c r="W221" s="33">
        <f t="shared" si="79"/>
        <v>0</v>
      </c>
      <c r="X221" s="33"/>
      <c r="Y221" s="33">
        <f t="shared" si="80"/>
        <v>0</v>
      </c>
      <c r="Z221" s="33"/>
      <c r="AA221" s="33">
        <f t="shared" si="81"/>
        <v>0</v>
      </c>
      <c r="AB221" s="33"/>
      <c r="AC221" s="33">
        <f t="shared" si="82"/>
        <v>0</v>
      </c>
      <c r="AD221" s="33"/>
      <c r="AE221" s="33">
        <f t="shared" si="83"/>
        <v>0</v>
      </c>
      <c r="AF221" s="33"/>
      <c r="AG221" s="33">
        <f t="shared" si="84"/>
        <v>0</v>
      </c>
      <c r="AH221" s="33"/>
      <c r="AI221" s="33">
        <f t="shared" si="85"/>
        <v>0</v>
      </c>
      <c r="AJ221" s="33"/>
      <c r="AK221" s="33">
        <f t="shared" si="86"/>
        <v>0</v>
      </c>
      <c r="AL221" s="33"/>
      <c r="AM221" s="33">
        <f t="shared" si="87"/>
        <v>0</v>
      </c>
      <c r="AN221" s="34">
        <f t="shared" si="88"/>
        <v>0</v>
      </c>
      <c r="AO221" s="34">
        <f t="shared" si="74"/>
        <v>0</v>
      </c>
      <c r="AP221" s="34">
        <f t="shared" si="70"/>
        <v>0</v>
      </c>
      <c r="AQ221" s="163">
        <f t="shared" si="71"/>
        <v>0</v>
      </c>
      <c r="AR221" s="100"/>
      <c r="AS221" s="35"/>
      <c r="AT221" s="36">
        <f t="shared" si="67"/>
        <v>0</v>
      </c>
      <c r="AU221" s="37" t="str">
        <f>IF(COUNTIF(AU222:AU226,"MEDIDO")&lt;&gt;0,"MEDIDO","NÃO MEDIDO")</f>
        <v>NÃO MEDIDO</v>
      </c>
      <c r="AV221" s="38"/>
      <c r="AW221" s="39"/>
    </row>
    <row r="222" spans="1:49" s="2" customFormat="1" ht="35.1" customHeight="1" x14ac:dyDescent="0.2">
      <c r="A222" s="2" t="s">
        <v>135</v>
      </c>
      <c r="C222" s="78">
        <v>110100</v>
      </c>
      <c r="D222" s="29" t="s">
        <v>154</v>
      </c>
      <c r="E222" s="30"/>
      <c r="F222" s="66"/>
      <c r="G222" s="67"/>
      <c r="H222" s="68"/>
      <c r="I222" s="66">
        <f t="shared" si="68"/>
        <v>0</v>
      </c>
      <c r="J222" s="31"/>
      <c r="K222" s="32">
        <f t="shared" si="69"/>
        <v>0</v>
      </c>
      <c r="L222" s="33"/>
      <c r="M222" s="33">
        <f t="shared" si="72"/>
        <v>0</v>
      </c>
      <c r="N222" s="33"/>
      <c r="O222" s="33">
        <f t="shared" si="73"/>
        <v>0</v>
      </c>
      <c r="P222" s="33"/>
      <c r="Q222" s="33">
        <f t="shared" si="76"/>
        <v>0</v>
      </c>
      <c r="R222" s="33"/>
      <c r="S222" s="33">
        <f t="shared" si="77"/>
        <v>0</v>
      </c>
      <c r="T222" s="33"/>
      <c r="U222" s="33">
        <f t="shared" si="78"/>
        <v>0</v>
      </c>
      <c r="V222" s="33"/>
      <c r="W222" s="33">
        <f t="shared" si="79"/>
        <v>0</v>
      </c>
      <c r="X222" s="33"/>
      <c r="Y222" s="33">
        <f t="shared" si="80"/>
        <v>0</v>
      </c>
      <c r="Z222" s="33"/>
      <c r="AA222" s="33">
        <f t="shared" si="81"/>
        <v>0</v>
      </c>
      <c r="AB222" s="33"/>
      <c r="AC222" s="33">
        <f t="shared" si="82"/>
        <v>0</v>
      </c>
      <c r="AD222" s="33"/>
      <c r="AE222" s="33">
        <f t="shared" si="83"/>
        <v>0</v>
      </c>
      <c r="AF222" s="33"/>
      <c r="AG222" s="33">
        <f t="shared" si="84"/>
        <v>0</v>
      </c>
      <c r="AH222" s="33"/>
      <c r="AI222" s="33">
        <f t="shared" si="85"/>
        <v>0</v>
      </c>
      <c r="AJ222" s="33"/>
      <c r="AK222" s="33">
        <f t="shared" si="86"/>
        <v>0</v>
      </c>
      <c r="AL222" s="33"/>
      <c r="AM222" s="33">
        <f t="shared" si="87"/>
        <v>0</v>
      </c>
      <c r="AN222" s="34">
        <f t="shared" si="88"/>
        <v>0</v>
      </c>
      <c r="AO222" s="34">
        <f t="shared" si="74"/>
        <v>0</v>
      </c>
      <c r="AP222" s="34">
        <f t="shared" si="70"/>
        <v>0</v>
      </c>
      <c r="AQ222" s="163">
        <f t="shared" si="71"/>
        <v>0</v>
      </c>
      <c r="AR222" s="100"/>
      <c r="AS222" s="35"/>
      <c r="AT222" s="36">
        <f t="shared" si="67"/>
        <v>0</v>
      </c>
      <c r="AU222" s="37" t="str">
        <f t="shared" ref="AU222" si="89">IF(COUNTIF(AU223:AU226,"MEDIDO")&lt;&gt;0,"MEDIDO","NÃO MEDIDO")</f>
        <v>NÃO MEDIDO</v>
      </c>
      <c r="AV222" s="38"/>
      <c r="AW222" s="39"/>
    </row>
    <row r="223" spans="1:49" s="2" customFormat="1" ht="70.5" customHeight="1" x14ac:dyDescent="0.2">
      <c r="A223" s="2" t="s">
        <v>134</v>
      </c>
      <c r="C223" s="78" t="s">
        <v>157</v>
      </c>
      <c r="D223" s="29" t="s">
        <v>158</v>
      </c>
      <c r="E223" s="30" t="s">
        <v>54</v>
      </c>
      <c r="F223" s="66">
        <v>13</v>
      </c>
      <c r="G223" s="67"/>
      <c r="H223" s="68"/>
      <c r="I223" s="66">
        <f t="shared" si="68"/>
        <v>13</v>
      </c>
      <c r="J223" s="31">
        <v>92.67</v>
      </c>
      <c r="K223" s="32">
        <f t="shared" si="69"/>
        <v>1204.71</v>
      </c>
      <c r="L223" s="33"/>
      <c r="M223" s="33">
        <f t="shared" si="72"/>
        <v>0</v>
      </c>
      <c r="N223" s="33"/>
      <c r="O223" s="33">
        <f t="shared" si="73"/>
        <v>0</v>
      </c>
      <c r="P223" s="33"/>
      <c r="Q223" s="33">
        <f t="shared" si="76"/>
        <v>0</v>
      </c>
      <c r="R223" s="33"/>
      <c r="S223" s="33">
        <f t="shared" si="77"/>
        <v>0</v>
      </c>
      <c r="T223" s="33"/>
      <c r="U223" s="33">
        <f t="shared" si="78"/>
        <v>0</v>
      </c>
      <c r="V223" s="33"/>
      <c r="W223" s="33">
        <f t="shared" si="79"/>
        <v>0</v>
      </c>
      <c r="X223" s="33"/>
      <c r="Y223" s="33">
        <f t="shared" si="80"/>
        <v>0</v>
      </c>
      <c r="Z223" s="33"/>
      <c r="AA223" s="33">
        <f t="shared" si="81"/>
        <v>0</v>
      </c>
      <c r="AB223" s="33"/>
      <c r="AC223" s="33">
        <f t="shared" si="82"/>
        <v>0</v>
      </c>
      <c r="AD223" s="33"/>
      <c r="AE223" s="33">
        <f t="shared" si="83"/>
        <v>0</v>
      </c>
      <c r="AF223" s="33"/>
      <c r="AG223" s="33">
        <f t="shared" si="84"/>
        <v>0</v>
      </c>
      <c r="AH223" s="33"/>
      <c r="AI223" s="33">
        <f t="shared" si="85"/>
        <v>0</v>
      </c>
      <c r="AJ223" s="33"/>
      <c r="AK223" s="33">
        <f t="shared" si="86"/>
        <v>0</v>
      </c>
      <c r="AL223" s="33"/>
      <c r="AM223" s="33">
        <f t="shared" si="87"/>
        <v>0</v>
      </c>
      <c r="AN223" s="34">
        <f t="shared" si="88"/>
        <v>0</v>
      </c>
      <c r="AO223" s="34">
        <f t="shared" si="74"/>
        <v>0</v>
      </c>
      <c r="AP223" s="34">
        <f t="shared" si="70"/>
        <v>13</v>
      </c>
      <c r="AQ223" s="163">
        <f t="shared" si="71"/>
        <v>1204.71</v>
      </c>
      <c r="AR223" s="100"/>
      <c r="AS223" s="35"/>
      <c r="AT223" s="36">
        <f t="shared" si="67"/>
        <v>0</v>
      </c>
      <c r="AU223" s="37" t="str">
        <f t="shared" si="75"/>
        <v>NÃO MEDIDO</v>
      </c>
      <c r="AV223" s="38"/>
      <c r="AW223" s="39"/>
    </row>
    <row r="224" spans="1:49" s="2" customFormat="1" ht="51" customHeight="1" x14ac:dyDescent="0.2">
      <c r="A224" s="2" t="s">
        <v>134</v>
      </c>
      <c r="C224" s="78" t="s">
        <v>467</v>
      </c>
      <c r="D224" s="29" t="s">
        <v>468</v>
      </c>
      <c r="E224" s="30" t="s">
        <v>54</v>
      </c>
      <c r="F224" s="66">
        <v>70</v>
      </c>
      <c r="G224" s="67"/>
      <c r="H224" s="68"/>
      <c r="I224" s="66">
        <f t="shared" si="68"/>
        <v>70</v>
      </c>
      <c r="J224" s="31">
        <v>210.7</v>
      </c>
      <c r="K224" s="32">
        <f t="shared" si="69"/>
        <v>14749</v>
      </c>
      <c r="L224" s="33"/>
      <c r="M224" s="33">
        <f t="shared" si="72"/>
        <v>0</v>
      </c>
      <c r="N224" s="33"/>
      <c r="O224" s="33">
        <f t="shared" si="73"/>
        <v>0</v>
      </c>
      <c r="P224" s="33"/>
      <c r="Q224" s="33">
        <f t="shared" si="76"/>
        <v>0</v>
      </c>
      <c r="R224" s="33"/>
      <c r="S224" s="33">
        <f t="shared" si="77"/>
        <v>0</v>
      </c>
      <c r="T224" s="33"/>
      <c r="U224" s="33">
        <f t="shared" si="78"/>
        <v>0</v>
      </c>
      <c r="V224" s="33"/>
      <c r="W224" s="33">
        <f t="shared" si="79"/>
        <v>0</v>
      </c>
      <c r="X224" s="33"/>
      <c r="Y224" s="33">
        <f t="shared" si="80"/>
        <v>0</v>
      </c>
      <c r="Z224" s="33"/>
      <c r="AA224" s="33">
        <f t="shared" si="81"/>
        <v>0</v>
      </c>
      <c r="AB224" s="33"/>
      <c r="AC224" s="33">
        <f t="shared" si="82"/>
        <v>0</v>
      </c>
      <c r="AD224" s="33"/>
      <c r="AE224" s="33">
        <f t="shared" si="83"/>
        <v>0</v>
      </c>
      <c r="AF224" s="33"/>
      <c r="AG224" s="33">
        <f t="shared" si="84"/>
        <v>0</v>
      </c>
      <c r="AH224" s="33"/>
      <c r="AI224" s="33">
        <f t="shared" si="85"/>
        <v>0</v>
      </c>
      <c r="AJ224" s="33"/>
      <c r="AK224" s="33">
        <f t="shared" si="86"/>
        <v>0</v>
      </c>
      <c r="AL224" s="33"/>
      <c r="AM224" s="33">
        <f t="shared" si="87"/>
        <v>0</v>
      </c>
      <c r="AN224" s="34">
        <f t="shared" si="88"/>
        <v>0</v>
      </c>
      <c r="AO224" s="34">
        <f t="shared" si="74"/>
        <v>0</v>
      </c>
      <c r="AP224" s="34">
        <f t="shared" si="70"/>
        <v>70</v>
      </c>
      <c r="AQ224" s="163">
        <f t="shared" si="71"/>
        <v>14749</v>
      </c>
      <c r="AR224" s="100"/>
      <c r="AS224" s="35"/>
      <c r="AT224" s="36">
        <f t="shared" si="67"/>
        <v>0</v>
      </c>
      <c r="AU224" s="37" t="str">
        <f t="shared" si="75"/>
        <v>NÃO MEDIDO</v>
      </c>
      <c r="AV224" s="38"/>
      <c r="AW224" s="39"/>
    </row>
    <row r="225" spans="1:49" s="2" customFormat="1" ht="62.25" customHeight="1" x14ac:dyDescent="0.2">
      <c r="A225" s="2" t="s">
        <v>134</v>
      </c>
      <c r="C225" s="78" t="s">
        <v>155</v>
      </c>
      <c r="D225" s="29" t="s">
        <v>156</v>
      </c>
      <c r="E225" s="30" t="s">
        <v>54</v>
      </c>
      <c r="F225" s="66">
        <v>13</v>
      </c>
      <c r="G225" s="67"/>
      <c r="H225" s="68"/>
      <c r="I225" s="66">
        <f t="shared" si="68"/>
        <v>13</v>
      </c>
      <c r="J225" s="31">
        <v>50.96</v>
      </c>
      <c r="K225" s="32">
        <f t="shared" si="69"/>
        <v>662.48</v>
      </c>
      <c r="L225" s="33"/>
      <c r="M225" s="33">
        <f t="shared" si="72"/>
        <v>0</v>
      </c>
      <c r="N225" s="33"/>
      <c r="O225" s="33">
        <f t="shared" si="73"/>
        <v>0</v>
      </c>
      <c r="P225" s="33"/>
      <c r="Q225" s="33">
        <f t="shared" si="76"/>
        <v>0</v>
      </c>
      <c r="R225" s="33"/>
      <c r="S225" s="33">
        <f t="shared" si="77"/>
        <v>0</v>
      </c>
      <c r="T225" s="33"/>
      <c r="U225" s="33">
        <f t="shared" si="78"/>
        <v>0</v>
      </c>
      <c r="V225" s="33"/>
      <c r="W225" s="33">
        <f t="shared" si="79"/>
        <v>0</v>
      </c>
      <c r="X225" s="33"/>
      <c r="Y225" s="33">
        <f t="shared" si="80"/>
        <v>0</v>
      </c>
      <c r="Z225" s="33"/>
      <c r="AA225" s="33">
        <f t="shared" si="81"/>
        <v>0</v>
      </c>
      <c r="AB225" s="33"/>
      <c r="AC225" s="33">
        <f t="shared" si="82"/>
        <v>0</v>
      </c>
      <c r="AD225" s="33"/>
      <c r="AE225" s="33">
        <f t="shared" si="83"/>
        <v>0</v>
      </c>
      <c r="AF225" s="33"/>
      <c r="AG225" s="33">
        <f t="shared" si="84"/>
        <v>0</v>
      </c>
      <c r="AH225" s="33"/>
      <c r="AI225" s="33">
        <f t="shared" si="85"/>
        <v>0</v>
      </c>
      <c r="AJ225" s="33"/>
      <c r="AK225" s="33">
        <f t="shared" si="86"/>
        <v>0</v>
      </c>
      <c r="AL225" s="33"/>
      <c r="AM225" s="33">
        <f t="shared" si="87"/>
        <v>0</v>
      </c>
      <c r="AN225" s="34">
        <f t="shared" si="88"/>
        <v>0</v>
      </c>
      <c r="AO225" s="34">
        <f t="shared" si="74"/>
        <v>0</v>
      </c>
      <c r="AP225" s="34">
        <f t="shared" si="70"/>
        <v>13</v>
      </c>
      <c r="AQ225" s="163">
        <f t="shared" si="71"/>
        <v>662.48</v>
      </c>
      <c r="AR225" s="100"/>
      <c r="AS225" s="35"/>
      <c r="AT225" s="36">
        <f t="shared" si="67"/>
        <v>0</v>
      </c>
      <c r="AU225" s="37" t="str">
        <f t="shared" si="75"/>
        <v>NÃO MEDIDO</v>
      </c>
      <c r="AV225" s="38"/>
      <c r="AW225" s="39"/>
    </row>
    <row r="226" spans="1:49" s="2" customFormat="1" ht="60" customHeight="1" x14ac:dyDescent="0.2">
      <c r="A226" s="2" t="s">
        <v>134</v>
      </c>
      <c r="C226" s="78" t="s">
        <v>469</v>
      </c>
      <c r="D226" s="29" t="s">
        <v>470</v>
      </c>
      <c r="E226" s="30" t="s">
        <v>50</v>
      </c>
      <c r="F226" s="66">
        <v>0.4</v>
      </c>
      <c r="G226" s="67"/>
      <c r="H226" s="68"/>
      <c r="I226" s="66">
        <f t="shared" si="68"/>
        <v>0.4</v>
      </c>
      <c r="J226" s="31">
        <v>1433.11</v>
      </c>
      <c r="K226" s="32">
        <f t="shared" si="69"/>
        <v>573.24</v>
      </c>
      <c r="L226" s="33"/>
      <c r="M226" s="33">
        <f t="shared" si="72"/>
        <v>0</v>
      </c>
      <c r="N226" s="33"/>
      <c r="O226" s="33">
        <f t="shared" si="73"/>
        <v>0</v>
      </c>
      <c r="P226" s="33"/>
      <c r="Q226" s="33">
        <f t="shared" si="76"/>
        <v>0</v>
      </c>
      <c r="R226" s="33"/>
      <c r="S226" s="33">
        <f t="shared" si="77"/>
        <v>0</v>
      </c>
      <c r="T226" s="33"/>
      <c r="U226" s="33">
        <f t="shared" si="78"/>
        <v>0</v>
      </c>
      <c r="V226" s="33"/>
      <c r="W226" s="33">
        <f t="shared" si="79"/>
        <v>0</v>
      </c>
      <c r="X226" s="33"/>
      <c r="Y226" s="33">
        <f t="shared" si="80"/>
        <v>0</v>
      </c>
      <c r="Z226" s="33"/>
      <c r="AA226" s="33">
        <f t="shared" si="81"/>
        <v>0</v>
      </c>
      <c r="AB226" s="33"/>
      <c r="AC226" s="33">
        <f t="shared" si="82"/>
        <v>0</v>
      </c>
      <c r="AD226" s="33"/>
      <c r="AE226" s="33">
        <f t="shared" si="83"/>
        <v>0</v>
      </c>
      <c r="AF226" s="33"/>
      <c r="AG226" s="33">
        <f t="shared" si="84"/>
        <v>0</v>
      </c>
      <c r="AH226" s="33"/>
      <c r="AI226" s="33">
        <f t="shared" si="85"/>
        <v>0</v>
      </c>
      <c r="AJ226" s="33"/>
      <c r="AK226" s="33">
        <f t="shared" si="86"/>
        <v>0</v>
      </c>
      <c r="AL226" s="33"/>
      <c r="AM226" s="33">
        <f t="shared" si="87"/>
        <v>0</v>
      </c>
      <c r="AN226" s="34">
        <f t="shared" si="88"/>
        <v>0</v>
      </c>
      <c r="AO226" s="34">
        <f t="shared" si="74"/>
        <v>0</v>
      </c>
      <c r="AP226" s="34">
        <f t="shared" si="70"/>
        <v>0.4</v>
      </c>
      <c r="AQ226" s="163">
        <f t="shared" si="71"/>
        <v>573.24</v>
      </c>
      <c r="AR226" s="100"/>
      <c r="AS226" s="35"/>
      <c r="AT226" s="36">
        <f t="shared" si="67"/>
        <v>0</v>
      </c>
      <c r="AU226" s="37" t="str">
        <f t="shared" si="75"/>
        <v>NÃO MEDIDO</v>
      </c>
      <c r="AV226" s="38"/>
      <c r="AW226" s="39"/>
    </row>
    <row r="227" spans="1:49" s="2" customFormat="1" ht="35.1" customHeight="1" x14ac:dyDescent="0.2">
      <c r="A227" s="2" t="s">
        <v>135</v>
      </c>
      <c r="C227" s="78">
        <v>16</v>
      </c>
      <c r="D227" s="29" t="s">
        <v>159</v>
      </c>
      <c r="E227" s="30"/>
      <c r="F227" s="66"/>
      <c r="G227" s="67"/>
      <c r="H227" s="68"/>
      <c r="I227" s="66">
        <f t="shared" si="68"/>
        <v>0</v>
      </c>
      <c r="J227" s="31"/>
      <c r="K227" s="32">
        <f t="shared" si="69"/>
        <v>0</v>
      </c>
      <c r="L227" s="33"/>
      <c r="M227" s="33">
        <f t="shared" si="72"/>
        <v>0</v>
      </c>
      <c r="N227" s="33"/>
      <c r="O227" s="33">
        <f t="shared" si="73"/>
        <v>0</v>
      </c>
      <c r="P227" s="33"/>
      <c r="Q227" s="33">
        <f t="shared" si="76"/>
        <v>0</v>
      </c>
      <c r="R227" s="33"/>
      <c r="S227" s="33">
        <f t="shared" si="77"/>
        <v>0</v>
      </c>
      <c r="T227" s="33"/>
      <c r="U227" s="33">
        <f t="shared" si="78"/>
        <v>0</v>
      </c>
      <c r="V227" s="33"/>
      <c r="W227" s="33">
        <f t="shared" si="79"/>
        <v>0</v>
      </c>
      <c r="X227" s="33"/>
      <c r="Y227" s="33">
        <f t="shared" si="80"/>
        <v>0</v>
      </c>
      <c r="Z227" s="33"/>
      <c r="AA227" s="33">
        <f t="shared" si="81"/>
        <v>0</v>
      </c>
      <c r="AB227" s="33"/>
      <c r="AC227" s="33">
        <f t="shared" si="82"/>
        <v>0</v>
      </c>
      <c r="AD227" s="33"/>
      <c r="AE227" s="33">
        <f t="shared" si="83"/>
        <v>0</v>
      </c>
      <c r="AF227" s="33"/>
      <c r="AG227" s="33">
        <f t="shared" si="84"/>
        <v>0</v>
      </c>
      <c r="AH227" s="33"/>
      <c r="AI227" s="33">
        <f t="shared" si="85"/>
        <v>0</v>
      </c>
      <c r="AJ227" s="33"/>
      <c r="AK227" s="33">
        <f t="shared" si="86"/>
        <v>0</v>
      </c>
      <c r="AL227" s="33"/>
      <c r="AM227" s="33">
        <f t="shared" si="87"/>
        <v>0</v>
      </c>
      <c r="AN227" s="34">
        <f t="shared" si="88"/>
        <v>0</v>
      </c>
      <c r="AO227" s="34">
        <f t="shared" si="74"/>
        <v>0</v>
      </c>
      <c r="AP227" s="34">
        <f t="shared" si="70"/>
        <v>0</v>
      </c>
      <c r="AQ227" s="163">
        <f t="shared" si="71"/>
        <v>0</v>
      </c>
      <c r="AR227" s="100"/>
      <c r="AS227" s="35"/>
      <c r="AT227" s="36">
        <f t="shared" si="67"/>
        <v>0</v>
      </c>
      <c r="AU227" s="37" t="str">
        <f>IF(COUNTIF(AU228:AU243,"MEDIDO")&lt;&gt;0,"MEDIDO","NÃO MEDIDO")</f>
        <v>NÃO MEDIDO</v>
      </c>
      <c r="AV227" s="38"/>
      <c r="AW227" s="39"/>
    </row>
    <row r="228" spans="1:49" s="2" customFormat="1" ht="35.1" customHeight="1" x14ac:dyDescent="0.2">
      <c r="A228" s="2" t="s">
        <v>135</v>
      </c>
      <c r="C228" s="78">
        <v>161000</v>
      </c>
      <c r="D228" s="29" t="s">
        <v>160</v>
      </c>
      <c r="E228" s="30"/>
      <c r="F228" s="66"/>
      <c r="G228" s="67"/>
      <c r="H228" s="68"/>
      <c r="I228" s="66">
        <f t="shared" si="68"/>
        <v>0</v>
      </c>
      <c r="J228" s="31"/>
      <c r="K228" s="32">
        <f t="shared" si="69"/>
        <v>0</v>
      </c>
      <c r="L228" s="33"/>
      <c r="M228" s="33">
        <f t="shared" si="72"/>
        <v>0</v>
      </c>
      <c r="N228" s="33"/>
      <c r="O228" s="33">
        <f t="shared" si="73"/>
        <v>0</v>
      </c>
      <c r="P228" s="33"/>
      <c r="Q228" s="33">
        <f t="shared" si="76"/>
        <v>0</v>
      </c>
      <c r="R228" s="33"/>
      <c r="S228" s="33">
        <f t="shared" si="77"/>
        <v>0</v>
      </c>
      <c r="T228" s="33"/>
      <c r="U228" s="33">
        <f t="shared" si="78"/>
        <v>0</v>
      </c>
      <c r="V228" s="33"/>
      <c r="W228" s="33">
        <f t="shared" si="79"/>
        <v>0</v>
      </c>
      <c r="X228" s="33"/>
      <c r="Y228" s="33">
        <f t="shared" si="80"/>
        <v>0</v>
      </c>
      <c r="Z228" s="33"/>
      <c r="AA228" s="33">
        <f t="shared" si="81"/>
        <v>0</v>
      </c>
      <c r="AB228" s="33"/>
      <c r="AC228" s="33">
        <f t="shared" si="82"/>
        <v>0</v>
      </c>
      <c r="AD228" s="33"/>
      <c r="AE228" s="33">
        <f t="shared" si="83"/>
        <v>0</v>
      </c>
      <c r="AF228" s="33"/>
      <c r="AG228" s="33">
        <f t="shared" si="84"/>
        <v>0</v>
      </c>
      <c r="AH228" s="33"/>
      <c r="AI228" s="33">
        <f t="shared" si="85"/>
        <v>0</v>
      </c>
      <c r="AJ228" s="33"/>
      <c r="AK228" s="33">
        <f t="shared" si="86"/>
        <v>0</v>
      </c>
      <c r="AL228" s="33"/>
      <c r="AM228" s="33">
        <f t="shared" si="87"/>
        <v>0</v>
      </c>
      <c r="AN228" s="34">
        <f t="shared" si="88"/>
        <v>0</v>
      </c>
      <c r="AO228" s="34">
        <f t="shared" si="74"/>
        <v>0</v>
      </c>
      <c r="AP228" s="34">
        <f t="shared" si="70"/>
        <v>0</v>
      </c>
      <c r="AQ228" s="163">
        <f t="shared" si="71"/>
        <v>0</v>
      </c>
      <c r="AR228" s="100"/>
      <c r="AS228" s="35"/>
      <c r="AT228" s="36">
        <f t="shared" si="67"/>
        <v>0</v>
      </c>
      <c r="AU228" s="37" t="str">
        <f>IF(COUNTIF(AU229:AU230,"MEDIDO")&lt;&gt;0,"MEDIDO","NÃO MEDIDO")</f>
        <v>NÃO MEDIDO</v>
      </c>
      <c r="AV228" s="38"/>
      <c r="AW228" s="39"/>
    </row>
    <row r="229" spans="1:49" s="2" customFormat="1" ht="48" customHeight="1" x14ac:dyDescent="0.2">
      <c r="A229" s="2" t="s">
        <v>134</v>
      </c>
      <c r="C229" s="78" t="s">
        <v>471</v>
      </c>
      <c r="D229" s="29" t="s">
        <v>472</v>
      </c>
      <c r="E229" s="30" t="s">
        <v>58</v>
      </c>
      <c r="F229" s="66">
        <v>6</v>
      </c>
      <c r="G229" s="67"/>
      <c r="H229" s="68"/>
      <c r="I229" s="66">
        <f t="shared" si="68"/>
        <v>6</v>
      </c>
      <c r="J229" s="31">
        <v>121.18</v>
      </c>
      <c r="K229" s="32">
        <f t="shared" si="69"/>
        <v>727.08</v>
      </c>
      <c r="L229" s="33"/>
      <c r="M229" s="33">
        <f t="shared" si="72"/>
        <v>0</v>
      </c>
      <c r="N229" s="33"/>
      <c r="O229" s="33">
        <f t="shared" si="73"/>
        <v>0</v>
      </c>
      <c r="P229" s="33"/>
      <c r="Q229" s="33">
        <f t="shared" si="76"/>
        <v>0</v>
      </c>
      <c r="R229" s="33"/>
      <c r="S229" s="33">
        <f t="shared" si="77"/>
        <v>0</v>
      </c>
      <c r="T229" s="33"/>
      <c r="U229" s="33">
        <f t="shared" si="78"/>
        <v>0</v>
      </c>
      <c r="V229" s="33"/>
      <c r="W229" s="33">
        <f t="shared" si="79"/>
        <v>0</v>
      </c>
      <c r="X229" s="33"/>
      <c r="Y229" s="33">
        <f t="shared" si="80"/>
        <v>0</v>
      </c>
      <c r="Z229" s="33"/>
      <c r="AA229" s="33">
        <f t="shared" si="81"/>
        <v>0</v>
      </c>
      <c r="AB229" s="33"/>
      <c r="AC229" s="33">
        <f t="shared" si="82"/>
        <v>0</v>
      </c>
      <c r="AD229" s="33"/>
      <c r="AE229" s="33">
        <f t="shared" si="83"/>
        <v>0</v>
      </c>
      <c r="AF229" s="33"/>
      <c r="AG229" s="33">
        <f t="shared" si="84"/>
        <v>0</v>
      </c>
      <c r="AH229" s="33"/>
      <c r="AI229" s="33">
        <f t="shared" si="85"/>
        <v>0</v>
      </c>
      <c r="AJ229" s="33"/>
      <c r="AK229" s="33">
        <f t="shared" si="86"/>
        <v>0</v>
      </c>
      <c r="AL229" s="33"/>
      <c r="AM229" s="33">
        <f t="shared" si="87"/>
        <v>0</v>
      </c>
      <c r="AN229" s="34">
        <f t="shared" si="88"/>
        <v>0</v>
      </c>
      <c r="AO229" s="34">
        <f t="shared" si="74"/>
        <v>0</v>
      </c>
      <c r="AP229" s="34">
        <f t="shared" si="70"/>
        <v>6</v>
      </c>
      <c r="AQ229" s="163">
        <f t="shared" si="71"/>
        <v>727.08</v>
      </c>
      <c r="AR229" s="100"/>
      <c r="AS229" s="35"/>
      <c r="AT229" s="36">
        <f t="shared" si="67"/>
        <v>0</v>
      </c>
      <c r="AU229" s="37" t="str">
        <f t="shared" si="75"/>
        <v>NÃO MEDIDO</v>
      </c>
      <c r="AV229" s="38"/>
      <c r="AW229" s="39"/>
    </row>
    <row r="230" spans="1:49" s="2" customFormat="1" ht="41.25" customHeight="1" x14ac:dyDescent="0.2">
      <c r="A230" s="2" t="s">
        <v>134</v>
      </c>
      <c r="C230" s="78" t="s">
        <v>473</v>
      </c>
      <c r="D230" s="29" t="s">
        <v>474</v>
      </c>
      <c r="E230" s="30" t="s">
        <v>58</v>
      </c>
      <c r="F230" s="66">
        <v>12</v>
      </c>
      <c r="G230" s="67"/>
      <c r="H230" s="68"/>
      <c r="I230" s="66">
        <f t="shared" si="68"/>
        <v>12</v>
      </c>
      <c r="J230" s="31">
        <v>238.9</v>
      </c>
      <c r="K230" s="32">
        <f t="shared" si="69"/>
        <v>2866.8</v>
      </c>
      <c r="L230" s="33"/>
      <c r="M230" s="33">
        <f t="shared" si="72"/>
        <v>0</v>
      </c>
      <c r="N230" s="33"/>
      <c r="O230" s="33">
        <f t="shared" si="73"/>
        <v>0</v>
      </c>
      <c r="P230" s="33"/>
      <c r="Q230" s="33">
        <f t="shared" si="76"/>
        <v>0</v>
      </c>
      <c r="R230" s="33"/>
      <c r="S230" s="33">
        <f t="shared" si="77"/>
        <v>0</v>
      </c>
      <c r="T230" s="33"/>
      <c r="U230" s="33">
        <f t="shared" si="78"/>
        <v>0</v>
      </c>
      <c r="V230" s="33"/>
      <c r="W230" s="33">
        <f t="shared" si="79"/>
        <v>0</v>
      </c>
      <c r="X230" s="33"/>
      <c r="Y230" s="33">
        <f t="shared" si="80"/>
        <v>0</v>
      </c>
      <c r="Z230" s="33"/>
      <c r="AA230" s="33">
        <f t="shared" si="81"/>
        <v>0</v>
      </c>
      <c r="AB230" s="33"/>
      <c r="AC230" s="33">
        <f t="shared" si="82"/>
        <v>0</v>
      </c>
      <c r="AD230" s="33"/>
      <c r="AE230" s="33">
        <f t="shared" si="83"/>
        <v>0</v>
      </c>
      <c r="AF230" s="33"/>
      <c r="AG230" s="33">
        <f t="shared" si="84"/>
        <v>0</v>
      </c>
      <c r="AH230" s="33"/>
      <c r="AI230" s="33">
        <f t="shared" si="85"/>
        <v>0</v>
      </c>
      <c r="AJ230" s="33"/>
      <c r="AK230" s="33">
        <f t="shared" si="86"/>
        <v>0</v>
      </c>
      <c r="AL230" s="33"/>
      <c r="AM230" s="33">
        <f t="shared" si="87"/>
        <v>0</v>
      </c>
      <c r="AN230" s="34">
        <f t="shared" si="88"/>
        <v>0</v>
      </c>
      <c r="AO230" s="34">
        <f t="shared" si="74"/>
        <v>0</v>
      </c>
      <c r="AP230" s="34">
        <f t="shared" si="70"/>
        <v>12</v>
      </c>
      <c r="AQ230" s="163">
        <f t="shared" si="71"/>
        <v>2866.8</v>
      </c>
      <c r="AR230" s="100"/>
      <c r="AS230" s="35"/>
      <c r="AT230" s="36">
        <f t="shared" si="67"/>
        <v>0</v>
      </c>
      <c r="AU230" s="37" t="str">
        <f t="shared" si="75"/>
        <v>NÃO MEDIDO</v>
      </c>
      <c r="AV230" s="38"/>
      <c r="AW230" s="39"/>
    </row>
    <row r="231" spans="1:49" s="2" customFormat="1" ht="35.1" customHeight="1" x14ac:dyDescent="0.2">
      <c r="A231" s="2" t="s">
        <v>135</v>
      </c>
      <c r="C231" s="78">
        <v>161100</v>
      </c>
      <c r="D231" s="29" t="s">
        <v>161</v>
      </c>
      <c r="E231" s="30"/>
      <c r="F231" s="66"/>
      <c r="G231" s="67"/>
      <c r="H231" s="68"/>
      <c r="I231" s="66">
        <f t="shared" si="68"/>
        <v>0</v>
      </c>
      <c r="J231" s="31"/>
      <c r="K231" s="32">
        <f t="shared" si="69"/>
        <v>0</v>
      </c>
      <c r="L231" s="33"/>
      <c r="M231" s="33">
        <f t="shared" si="72"/>
        <v>0</v>
      </c>
      <c r="N231" s="33"/>
      <c r="O231" s="33">
        <f t="shared" si="73"/>
        <v>0</v>
      </c>
      <c r="P231" s="33"/>
      <c r="Q231" s="33">
        <f t="shared" si="76"/>
        <v>0</v>
      </c>
      <c r="R231" s="33"/>
      <c r="S231" s="33">
        <f t="shared" si="77"/>
        <v>0</v>
      </c>
      <c r="T231" s="33"/>
      <c r="U231" s="33">
        <f t="shared" si="78"/>
        <v>0</v>
      </c>
      <c r="V231" s="33"/>
      <c r="W231" s="33">
        <f t="shared" si="79"/>
        <v>0</v>
      </c>
      <c r="X231" s="33"/>
      <c r="Y231" s="33">
        <f t="shared" si="80"/>
        <v>0</v>
      </c>
      <c r="Z231" s="33"/>
      <c r="AA231" s="33">
        <f t="shared" si="81"/>
        <v>0</v>
      </c>
      <c r="AB231" s="33"/>
      <c r="AC231" s="33">
        <f t="shared" si="82"/>
        <v>0</v>
      </c>
      <c r="AD231" s="33"/>
      <c r="AE231" s="33">
        <f t="shared" si="83"/>
        <v>0</v>
      </c>
      <c r="AF231" s="33"/>
      <c r="AG231" s="33">
        <f t="shared" si="84"/>
        <v>0</v>
      </c>
      <c r="AH231" s="33"/>
      <c r="AI231" s="33">
        <f t="shared" si="85"/>
        <v>0</v>
      </c>
      <c r="AJ231" s="33"/>
      <c r="AK231" s="33">
        <f t="shared" si="86"/>
        <v>0</v>
      </c>
      <c r="AL231" s="33"/>
      <c r="AM231" s="33">
        <f t="shared" si="87"/>
        <v>0</v>
      </c>
      <c r="AN231" s="34">
        <f t="shared" si="88"/>
        <v>0</v>
      </c>
      <c r="AO231" s="34">
        <f t="shared" si="74"/>
        <v>0</v>
      </c>
      <c r="AP231" s="34">
        <f t="shared" si="70"/>
        <v>0</v>
      </c>
      <c r="AQ231" s="163">
        <f t="shared" si="71"/>
        <v>0</v>
      </c>
      <c r="AR231" s="100"/>
      <c r="AS231" s="35"/>
      <c r="AT231" s="36">
        <f t="shared" si="67"/>
        <v>0</v>
      </c>
      <c r="AU231" s="37" t="str">
        <f>IF(COUNTIF(AU232:AU243,"MEDIDO")&lt;&gt;0,"MEDIDO","NÃO MEDIDO")</f>
        <v>NÃO MEDIDO</v>
      </c>
      <c r="AV231" s="38"/>
      <c r="AW231" s="39"/>
    </row>
    <row r="232" spans="1:49" s="2" customFormat="1" ht="46.5" customHeight="1" x14ac:dyDescent="0.2">
      <c r="A232" s="2" t="s">
        <v>134</v>
      </c>
      <c r="C232" s="78" t="s">
        <v>475</v>
      </c>
      <c r="D232" s="29" t="s">
        <v>476</v>
      </c>
      <c r="E232" s="30" t="s">
        <v>50</v>
      </c>
      <c r="F232" s="66">
        <v>1</v>
      </c>
      <c r="G232" s="67"/>
      <c r="H232" s="68"/>
      <c r="I232" s="66">
        <f t="shared" si="68"/>
        <v>1</v>
      </c>
      <c r="J232" s="31">
        <v>238.1</v>
      </c>
      <c r="K232" s="32">
        <f t="shared" si="69"/>
        <v>238.1</v>
      </c>
      <c r="L232" s="33"/>
      <c r="M232" s="33">
        <f t="shared" si="72"/>
        <v>0</v>
      </c>
      <c r="N232" s="33"/>
      <c r="O232" s="33">
        <f t="shared" si="73"/>
        <v>0</v>
      </c>
      <c r="P232" s="33"/>
      <c r="Q232" s="33">
        <f t="shared" si="76"/>
        <v>0</v>
      </c>
      <c r="R232" s="33"/>
      <c r="S232" s="33">
        <f t="shared" si="77"/>
        <v>0</v>
      </c>
      <c r="T232" s="33"/>
      <c r="U232" s="33">
        <f t="shared" si="78"/>
        <v>0</v>
      </c>
      <c r="V232" s="33"/>
      <c r="W232" s="33">
        <f t="shared" si="79"/>
        <v>0</v>
      </c>
      <c r="X232" s="33"/>
      <c r="Y232" s="33">
        <f t="shared" si="80"/>
        <v>0</v>
      </c>
      <c r="Z232" s="33"/>
      <c r="AA232" s="33">
        <f t="shared" si="81"/>
        <v>0</v>
      </c>
      <c r="AB232" s="33"/>
      <c r="AC232" s="33">
        <f t="shared" si="82"/>
        <v>0</v>
      </c>
      <c r="AD232" s="33"/>
      <c r="AE232" s="33">
        <f t="shared" si="83"/>
        <v>0</v>
      </c>
      <c r="AF232" s="33"/>
      <c r="AG232" s="33">
        <f t="shared" si="84"/>
        <v>0</v>
      </c>
      <c r="AH232" s="33"/>
      <c r="AI232" s="33">
        <f t="shared" si="85"/>
        <v>0</v>
      </c>
      <c r="AJ232" s="33"/>
      <c r="AK232" s="33">
        <f t="shared" si="86"/>
        <v>0</v>
      </c>
      <c r="AL232" s="33"/>
      <c r="AM232" s="33">
        <f t="shared" si="87"/>
        <v>0</v>
      </c>
      <c r="AN232" s="34">
        <f t="shared" si="88"/>
        <v>0</v>
      </c>
      <c r="AO232" s="34">
        <f t="shared" si="74"/>
        <v>0</v>
      </c>
      <c r="AP232" s="34">
        <f t="shared" si="70"/>
        <v>1</v>
      </c>
      <c r="AQ232" s="163">
        <f t="shared" si="71"/>
        <v>238.1</v>
      </c>
      <c r="AR232" s="100"/>
      <c r="AS232" s="35"/>
      <c r="AT232" s="36">
        <f t="shared" si="67"/>
        <v>0</v>
      </c>
      <c r="AU232" s="37" t="str">
        <f t="shared" si="75"/>
        <v>NÃO MEDIDO</v>
      </c>
      <c r="AV232" s="38"/>
      <c r="AW232" s="39"/>
    </row>
    <row r="233" spans="1:49" s="2" customFormat="1" ht="48.75" customHeight="1" x14ac:dyDescent="0.2">
      <c r="A233" s="2" t="s">
        <v>134</v>
      </c>
      <c r="C233" s="78" t="s">
        <v>477</v>
      </c>
      <c r="D233" s="29" t="s">
        <v>478</v>
      </c>
      <c r="E233" s="30" t="s">
        <v>50</v>
      </c>
      <c r="F233" s="66">
        <v>0.5</v>
      </c>
      <c r="G233" s="67"/>
      <c r="H233" s="68"/>
      <c r="I233" s="66">
        <f t="shared" si="68"/>
        <v>0.5</v>
      </c>
      <c r="J233" s="31">
        <v>1210.18</v>
      </c>
      <c r="K233" s="32">
        <f>SUM(ROUND(($F233*$J233),2)+ROUND(($G233*$J233),2)+ROUND(($H233*$J233),2))</f>
        <v>605.09</v>
      </c>
      <c r="L233" s="33"/>
      <c r="M233" s="33">
        <f t="shared" si="72"/>
        <v>0</v>
      </c>
      <c r="N233" s="33"/>
      <c r="O233" s="33">
        <f t="shared" si="73"/>
        <v>0</v>
      </c>
      <c r="P233" s="33"/>
      <c r="Q233" s="33">
        <f t="shared" si="76"/>
        <v>0</v>
      </c>
      <c r="R233" s="33"/>
      <c r="S233" s="33">
        <f t="shared" si="77"/>
        <v>0</v>
      </c>
      <c r="T233" s="33"/>
      <c r="U233" s="33">
        <f t="shared" si="78"/>
        <v>0</v>
      </c>
      <c r="V233" s="33"/>
      <c r="W233" s="33">
        <f t="shared" si="79"/>
        <v>0</v>
      </c>
      <c r="X233" s="33"/>
      <c r="Y233" s="33">
        <f t="shared" si="80"/>
        <v>0</v>
      </c>
      <c r="Z233" s="33"/>
      <c r="AA233" s="33">
        <f t="shared" si="81"/>
        <v>0</v>
      </c>
      <c r="AB233" s="33"/>
      <c r="AC233" s="33">
        <f t="shared" si="82"/>
        <v>0</v>
      </c>
      <c r="AD233" s="33"/>
      <c r="AE233" s="33">
        <f t="shared" si="83"/>
        <v>0</v>
      </c>
      <c r="AF233" s="33"/>
      <c r="AG233" s="33">
        <f t="shared" si="84"/>
        <v>0</v>
      </c>
      <c r="AH233" s="33"/>
      <c r="AI233" s="33">
        <f t="shared" si="85"/>
        <v>0</v>
      </c>
      <c r="AJ233" s="33"/>
      <c r="AK233" s="33">
        <f t="shared" si="86"/>
        <v>0</v>
      </c>
      <c r="AL233" s="33"/>
      <c r="AM233" s="33">
        <f t="shared" si="87"/>
        <v>0</v>
      </c>
      <c r="AN233" s="34">
        <f t="shared" si="88"/>
        <v>0</v>
      </c>
      <c r="AO233" s="34">
        <f t="shared" si="74"/>
        <v>0</v>
      </c>
      <c r="AP233" s="34">
        <f t="shared" si="70"/>
        <v>0.5</v>
      </c>
      <c r="AQ233" s="163">
        <f t="shared" si="71"/>
        <v>605.09</v>
      </c>
      <c r="AR233" s="100"/>
      <c r="AS233" s="35"/>
      <c r="AT233" s="36">
        <f t="shared" si="67"/>
        <v>0</v>
      </c>
      <c r="AU233" s="37" t="str">
        <f t="shared" si="75"/>
        <v>NÃO MEDIDO</v>
      </c>
      <c r="AV233" s="38"/>
      <c r="AW233" s="39"/>
    </row>
    <row r="234" spans="1:49" s="2" customFormat="1" ht="45.75" customHeight="1" x14ac:dyDescent="0.2">
      <c r="A234" s="2" t="s">
        <v>134</v>
      </c>
      <c r="C234" s="78" t="s">
        <v>479</v>
      </c>
      <c r="D234" s="29" t="s">
        <v>480</v>
      </c>
      <c r="E234" s="30" t="s">
        <v>57</v>
      </c>
      <c r="F234" s="66">
        <v>2</v>
      </c>
      <c r="G234" s="67"/>
      <c r="H234" s="68"/>
      <c r="I234" s="66">
        <f t="shared" si="68"/>
        <v>2</v>
      </c>
      <c r="J234" s="31">
        <v>2009.48</v>
      </c>
      <c r="K234" s="32">
        <f t="shared" si="69"/>
        <v>4018.96</v>
      </c>
      <c r="L234" s="33"/>
      <c r="M234" s="33">
        <f t="shared" si="72"/>
        <v>0</v>
      </c>
      <c r="N234" s="33"/>
      <c r="O234" s="33">
        <f t="shared" si="73"/>
        <v>0</v>
      </c>
      <c r="P234" s="33"/>
      <c r="Q234" s="33">
        <f t="shared" si="76"/>
        <v>0</v>
      </c>
      <c r="R234" s="33"/>
      <c r="S234" s="33">
        <f t="shared" si="77"/>
        <v>0</v>
      </c>
      <c r="T234" s="33"/>
      <c r="U234" s="33">
        <f t="shared" si="78"/>
        <v>0</v>
      </c>
      <c r="V234" s="33"/>
      <c r="W234" s="33">
        <f t="shared" si="79"/>
        <v>0</v>
      </c>
      <c r="X234" s="33"/>
      <c r="Y234" s="33">
        <f t="shared" si="80"/>
        <v>0</v>
      </c>
      <c r="Z234" s="33"/>
      <c r="AA234" s="33">
        <f t="shared" si="81"/>
        <v>0</v>
      </c>
      <c r="AB234" s="33"/>
      <c r="AC234" s="33">
        <f t="shared" si="82"/>
        <v>0</v>
      </c>
      <c r="AD234" s="33"/>
      <c r="AE234" s="33">
        <f t="shared" si="83"/>
        <v>0</v>
      </c>
      <c r="AF234" s="33"/>
      <c r="AG234" s="33">
        <f t="shared" si="84"/>
        <v>0</v>
      </c>
      <c r="AH234" s="33"/>
      <c r="AI234" s="33">
        <f t="shared" si="85"/>
        <v>0</v>
      </c>
      <c r="AJ234" s="33"/>
      <c r="AK234" s="33">
        <f t="shared" si="86"/>
        <v>0</v>
      </c>
      <c r="AL234" s="33"/>
      <c r="AM234" s="33">
        <f t="shared" si="87"/>
        <v>0</v>
      </c>
      <c r="AN234" s="34">
        <f t="shared" si="88"/>
        <v>0</v>
      </c>
      <c r="AO234" s="34">
        <f t="shared" si="74"/>
        <v>0</v>
      </c>
      <c r="AP234" s="34">
        <f t="shared" si="70"/>
        <v>2</v>
      </c>
      <c r="AQ234" s="163">
        <f t="shared" si="71"/>
        <v>4018.96</v>
      </c>
      <c r="AR234" s="100"/>
      <c r="AS234" s="35"/>
      <c r="AT234" s="36">
        <f t="shared" si="67"/>
        <v>0</v>
      </c>
      <c r="AU234" s="37" t="str">
        <f t="shared" si="75"/>
        <v>NÃO MEDIDO</v>
      </c>
      <c r="AV234" s="38"/>
      <c r="AW234" s="39"/>
    </row>
    <row r="235" spans="1:49" s="2" customFormat="1" ht="43.5" customHeight="1" x14ac:dyDescent="0.2">
      <c r="A235" s="2" t="s">
        <v>134</v>
      </c>
      <c r="C235" s="78" t="s">
        <v>481</v>
      </c>
      <c r="D235" s="29" t="s">
        <v>482</v>
      </c>
      <c r="E235" s="30" t="s">
        <v>57</v>
      </c>
      <c r="F235" s="66">
        <v>7</v>
      </c>
      <c r="G235" s="67"/>
      <c r="H235" s="68"/>
      <c r="I235" s="66">
        <f t="shared" si="68"/>
        <v>7</v>
      </c>
      <c r="J235" s="31">
        <v>919.84</v>
      </c>
      <c r="K235" s="32">
        <f t="shared" si="69"/>
        <v>6438.88</v>
      </c>
      <c r="L235" s="33"/>
      <c r="M235" s="33">
        <f t="shared" si="72"/>
        <v>0</v>
      </c>
      <c r="N235" s="33"/>
      <c r="O235" s="33">
        <f t="shared" si="73"/>
        <v>0</v>
      </c>
      <c r="P235" s="33"/>
      <c r="Q235" s="33">
        <f t="shared" si="76"/>
        <v>0</v>
      </c>
      <c r="R235" s="33"/>
      <c r="S235" s="33">
        <f t="shared" si="77"/>
        <v>0</v>
      </c>
      <c r="T235" s="33"/>
      <c r="U235" s="33">
        <f t="shared" si="78"/>
        <v>0</v>
      </c>
      <c r="V235" s="33"/>
      <c r="W235" s="33">
        <f t="shared" si="79"/>
        <v>0</v>
      </c>
      <c r="X235" s="33"/>
      <c r="Y235" s="33">
        <f t="shared" si="80"/>
        <v>0</v>
      </c>
      <c r="Z235" s="33"/>
      <c r="AA235" s="33">
        <f t="shared" si="81"/>
        <v>0</v>
      </c>
      <c r="AB235" s="33"/>
      <c r="AC235" s="33">
        <f t="shared" si="82"/>
        <v>0</v>
      </c>
      <c r="AD235" s="33"/>
      <c r="AE235" s="33">
        <f t="shared" si="83"/>
        <v>0</v>
      </c>
      <c r="AF235" s="33"/>
      <c r="AG235" s="33">
        <f t="shared" si="84"/>
        <v>0</v>
      </c>
      <c r="AH235" s="33"/>
      <c r="AI235" s="33">
        <f t="shared" si="85"/>
        <v>0</v>
      </c>
      <c r="AJ235" s="33"/>
      <c r="AK235" s="33">
        <f t="shared" si="86"/>
        <v>0</v>
      </c>
      <c r="AL235" s="33"/>
      <c r="AM235" s="33">
        <f t="shared" si="87"/>
        <v>0</v>
      </c>
      <c r="AN235" s="34">
        <f t="shared" si="88"/>
        <v>0</v>
      </c>
      <c r="AO235" s="34">
        <f t="shared" si="74"/>
        <v>0</v>
      </c>
      <c r="AP235" s="34">
        <f t="shared" si="70"/>
        <v>7</v>
      </c>
      <c r="AQ235" s="163">
        <f t="shared" si="71"/>
        <v>6438.88</v>
      </c>
      <c r="AR235" s="100"/>
      <c r="AS235" s="35"/>
      <c r="AT235" s="36">
        <f t="shared" si="67"/>
        <v>0</v>
      </c>
      <c r="AU235" s="37" t="str">
        <f t="shared" si="75"/>
        <v>NÃO MEDIDO</v>
      </c>
      <c r="AV235" s="38"/>
      <c r="AW235" s="39"/>
    </row>
    <row r="236" spans="1:49" s="2" customFormat="1" ht="69.75" customHeight="1" x14ac:dyDescent="0.2">
      <c r="A236" s="2" t="s">
        <v>134</v>
      </c>
      <c r="C236" s="78" t="s">
        <v>483</v>
      </c>
      <c r="D236" s="29" t="s">
        <v>484</v>
      </c>
      <c r="E236" s="30" t="s">
        <v>57</v>
      </c>
      <c r="F236" s="66">
        <v>1</v>
      </c>
      <c r="G236" s="67"/>
      <c r="H236" s="68"/>
      <c r="I236" s="66">
        <f t="shared" si="68"/>
        <v>1</v>
      </c>
      <c r="J236" s="31">
        <v>3793.23</v>
      </c>
      <c r="K236" s="32">
        <f t="shared" si="69"/>
        <v>3793.23</v>
      </c>
      <c r="L236" s="33"/>
      <c r="M236" s="33">
        <f t="shared" si="72"/>
        <v>0</v>
      </c>
      <c r="N236" s="33"/>
      <c r="O236" s="33">
        <f t="shared" si="73"/>
        <v>0</v>
      </c>
      <c r="P236" s="33"/>
      <c r="Q236" s="33">
        <f t="shared" si="76"/>
        <v>0</v>
      </c>
      <c r="R236" s="33"/>
      <c r="S236" s="33">
        <f t="shared" si="77"/>
        <v>0</v>
      </c>
      <c r="T236" s="33"/>
      <c r="U236" s="33">
        <f t="shared" si="78"/>
        <v>0</v>
      </c>
      <c r="V236" s="33"/>
      <c r="W236" s="33">
        <f t="shared" si="79"/>
        <v>0</v>
      </c>
      <c r="X236" s="33"/>
      <c r="Y236" s="33">
        <f t="shared" si="80"/>
        <v>0</v>
      </c>
      <c r="Z236" s="33"/>
      <c r="AA236" s="33">
        <f t="shared" si="81"/>
        <v>0</v>
      </c>
      <c r="AB236" s="33"/>
      <c r="AC236" s="33">
        <f t="shared" si="82"/>
        <v>0</v>
      </c>
      <c r="AD236" s="33"/>
      <c r="AE236" s="33">
        <f t="shared" si="83"/>
        <v>0</v>
      </c>
      <c r="AF236" s="33"/>
      <c r="AG236" s="33">
        <f t="shared" si="84"/>
        <v>0</v>
      </c>
      <c r="AH236" s="33"/>
      <c r="AI236" s="33">
        <f t="shared" si="85"/>
        <v>0</v>
      </c>
      <c r="AJ236" s="33"/>
      <c r="AK236" s="33">
        <f t="shared" si="86"/>
        <v>0</v>
      </c>
      <c r="AL236" s="33"/>
      <c r="AM236" s="33">
        <f t="shared" si="87"/>
        <v>0</v>
      </c>
      <c r="AN236" s="34">
        <f t="shared" si="88"/>
        <v>0</v>
      </c>
      <c r="AO236" s="34">
        <f t="shared" si="74"/>
        <v>0</v>
      </c>
      <c r="AP236" s="34">
        <f t="shared" si="70"/>
        <v>1</v>
      </c>
      <c r="AQ236" s="163">
        <f t="shared" si="71"/>
        <v>3793.23</v>
      </c>
      <c r="AR236" s="100"/>
      <c r="AS236" s="35"/>
      <c r="AT236" s="36">
        <f t="shared" si="67"/>
        <v>0</v>
      </c>
      <c r="AU236" s="37" t="str">
        <f t="shared" si="75"/>
        <v>NÃO MEDIDO</v>
      </c>
      <c r="AV236" s="38"/>
      <c r="AW236" s="39"/>
    </row>
    <row r="237" spans="1:49" s="2" customFormat="1" ht="87.75" customHeight="1" x14ac:dyDescent="0.2">
      <c r="A237" s="2" t="s">
        <v>134</v>
      </c>
      <c r="C237" s="78" t="s">
        <v>485</v>
      </c>
      <c r="D237" s="29" t="s">
        <v>486</v>
      </c>
      <c r="E237" s="30" t="s">
        <v>57</v>
      </c>
      <c r="F237" s="66">
        <v>1</v>
      </c>
      <c r="G237" s="67"/>
      <c r="H237" s="68"/>
      <c r="I237" s="66">
        <f t="shared" si="68"/>
        <v>1</v>
      </c>
      <c r="J237" s="31">
        <v>10331.24</v>
      </c>
      <c r="K237" s="32">
        <f t="shared" si="69"/>
        <v>10331.24</v>
      </c>
      <c r="L237" s="33"/>
      <c r="M237" s="33">
        <f t="shared" si="72"/>
        <v>0</v>
      </c>
      <c r="N237" s="33"/>
      <c r="O237" s="33">
        <f t="shared" si="73"/>
        <v>0</v>
      </c>
      <c r="P237" s="33"/>
      <c r="Q237" s="33">
        <f t="shared" si="76"/>
        <v>0</v>
      </c>
      <c r="R237" s="33"/>
      <c r="S237" s="33">
        <f t="shared" si="77"/>
        <v>0</v>
      </c>
      <c r="T237" s="33"/>
      <c r="U237" s="33">
        <f t="shared" si="78"/>
        <v>0</v>
      </c>
      <c r="V237" s="33"/>
      <c r="W237" s="33">
        <f t="shared" si="79"/>
        <v>0</v>
      </c>
      <c r="X237" s="33"/>
      <c r="Y237" s="33">
        <f t="shared" si="80"/>
        <v>0</v>
      </c>
      <c r="Z237" s="33"/>
      <c r="AA237" s="33">
        <f t="shared" si="81"/>
        <v>0</v>
      </c>
      <c r="AB237" s="33"/>
      <c r="AC237" s="33">
        <f t="shared" si="82"/>
        <v>0</v>
      </c>
      <c r="AD237" s="33"/>
      <c r="AE237" s="33">
        <f t="shared" si="83"/>
        <v>0</v>
      </c>
      <c r="AF237" s="33"/>
      <c r="AG237" s="33">
        <f t="shared" si="84"/>
        <v>0</v>
      </c>
      <c r="AH237" s="33"/>
      <c r="AI237" s="33">
        <f t="shared" si="85"/>
        <v>0</v>
      </c>
      <c r="AJ237" s="33"/>
      <c r="AK237" s="33">
        <f t="shared" si="86"/>
        <v>0</v>
      </c>
      <c r="AL237" s="33"/>
      <c r="AM237" s="33">
        <f t="shared" si="87"/>
        <v>0</v>
      </c>
      <c r="AN237" s="34">
        <f t="shared" si="88"/>
        <v>0</v>
      </c>
      <c r="AO237" s="34">
        <f t="shared" si="74"/>
        <v>0</v>
      </c>
      <c r="AP237" s="34">
        <f t="shared" si="70"/>
        <v>1</v>
      </c>
      <c r="AQ237" s="163">
        <f t="shared" si="71"/>
        <v>10331.24</v>
      </c>
      <c r="AR237" s="100"/>
      <c r="AS237" s="35"/>
      <c r="AT237" s="36">
        <f t="shared" si="67"/>
        <v>0</v>
      </c>
      <c r="AU237" s="37" t="str">
        <f t="shared" si="75"/>
        <v>NÃO MEDIDO</v>
      </c>
      <c r="AV237" s="38"/>
      <c r="AW237" s="39"/>
    </row>
    <row r="238" spans="1:49" s="2" customFormat="1" ht="64.5" customHeight="1" x14ac:dyDescent="0.2">
      <c r="A238" s="2" t="s">
        <v>134</v>
      </c>
      <c r="C238" s="78" t="s">
        <v>487</v>
      </c>
      <c r="D238" s="29" t="s">
        <v>488</v>
      </c>
      <c r="E238" s="30" t="s">
        <v>57</v>
      </c>
      <c r="F238" s="66">
        <v>1</v>
      </c>
      <c r="G238" s="67"/>
      <c r="H238" s="68"/>
      <c r="I238" s="66">
        <f t="shared" si="68"/>
        <v>1</v>
      </c>
      <c r="J238" s="31">
        <v>345.46</v>
      </c>
      <c r="K238" s="32">
        <f t="shared" si="69"/>
        <v>345.46</v>
      </c>
      <c r="L238" s="33"/>
      <c r="M238" s="33">
        <f t="shared" si="72"/>
        <v>0</v>
      </c>
      <c r="N238" s="33"/>
      <c r="O238" s="33">
        <f t="shared" si="73"/>
        <v>0</v>
      </c>
      <c r="P238" s="33"/>
      <c r="Q238" s="33">
        <f t="shared" si="76"/>
        <v>0</v>
      </c>
      <c r="R238" s="33"/>
      <c r="S238" s="33">
        <f t="shared" si="77"/>
        <v>0</v>
      </c>
      <c r="T238" s="33"/>
      <c r="U238" s="33">
        <f t="shared" si="78"/>
        <v>0</v>
      </c>
      <c r="V238" s="33"/>
      <c r="W238" s="33">
        <f t="shared" si="79"/>
        <v>0</v>
      </c>
      <c r="X238" s="33"/>
      <c r="Y238" s="33">
        <f t="shared" si="80"/>
        <v>0</v>
      </c>
      <c r="Z238" s="33"/>
      <c r="AA238" s="33">
        <f t="shared" si="81"/>
        <v>0</v>
      </c>
      <c r="AB238" s="33"/>
      <c r="AC238" s="33">
        <f t="shared" si="82"/>
        <v>0</v>
      </c>
      <c r="AD238" s="33"/>
      <c r="AE238" s="33">
        <f t="shared" si="83"/>
        <v>0</v>
      </c>
      <c r="AF238" s="33"/>
      <c r="AG238" s="33">
        <f t="shared" si="84"/>
        <v>0</v>
      </c>
      <c r="AH238" s="33"/>
      <c r="AI238" s="33">
        <f t="shared" si="85"/>
        <v>0</v>
      </c>
      <c r="AJ238" s="33"/>
      <c r="AK238" s="33">
        <f t="shared" si="86"/>
        <v>0</v>
      </c>
      <c r="AL238" s="33"/>
      <c r="AM238" s="33">
        <f t="shared" si="87"/>
        <v>0</v>
      </c>
      <c r="AN238" s="34">
        <f t="shared" si="88"/>
        <v>0</v>
      </c>
      <c r="AO238" s="34">
        <f t="shared" si="74"/>
        <v>0</v>
      </c>
      <c r="AP238" s="34">
        <f t="shared" si="70"/>
        <v>1</v>
      </c>
      <c r="AQ238" s="163">
        <f t="shared" si="71"/>
        <v>345.46</v>
      </c>
      <c r="AR238" s="100"/>
      <c r="AS238" s="35"/>
      <c r="AT238" s="36">
        <f t="shared" si="67"/>
        <v>0</v>
      </c>
      <c r="AU238" s="37" t="str">
        <f t="shared" si="75"/>
        <v>NÃO MEDIDO</v>
      </c>
      <c r="AV238" s="38"/>
      <c r="AW238" s="39"/>
    </row>
    <row r="239" spans="1:49" s="2" customFormat="1" ht="70.5" customHeight="1" x14ac:dyDescent="0.2">
      <c r="A239" s="2" t="s">
        <v>134</v>
      </c>
      <c r="C239" s="78" t="s">
        <v>489</v>
      </c>
      <c r="D239" s="29" t="s">
        <v>490</v>
      </c>
      <c r="E239" s="30" t="s">
        <v>57</v>
      </c>
      <c r="F239" s="66">
        <v>2</v>
      </c>
      <c r="G239" s="67"/>
      <c r="H239" s="68"/>
      <c r="I239" s="66">
        <f t="shared" si="68"/>
        <v>2</v>
      </c>
      <c r="J239" s="31">
        <v>478.04</v>
      </c>
      <c r="K239" s="32">
        <f t="shared" si="69"/>
        <v>956.08</v>
      </c>
      <c r="L239" s="33"/>
      <c r="M239" s="33">
        <f t="shared" si="72"/>
        <v>0</v>
      </c>
      <c r="N239" s="33"/>
      <c r="O239" s="33">
        <f t="shared" si="73"/>
        <v>0</v>
      </c>
      <c r="P239" s="33"/>
      <c r="Q239" s="33">
        <f t="shared" si="76"/>
        <v>0</v>
      </c>
      <c r="R239" s="33"/>
      <c r="S239" s="33">
        <f t="shared" si="77"/>
        <v>0</v>
      </c>
      <c r="T239" s="33"/>
      <c r="U239" s="33">
        <f t="shared" si="78"/>
        <v>0</v>
      </c>
      <c r="V239" s="33"/>
      <c r="W239" s="33">
        <f t="shared" si="79"/>
        <v>0</v>
      </c>
      <c r="X239" s="33"/>
      <c r="Y239" s="33">
        <f t="shared" si="80"/>
        <v>0</v>
      </c>
      <c r="Z239" s="33"/>
      <c r="AA239" s="33">
        <f t="shared" si="81"/>
        <v>0</v>
      </c>
      <c r="AB239" s="33"/>
      <c r="AC239" s="33">
        <f t="shared" si="82"/>
        <v>0</v>
      </c>
      <c r="AD239" s="33"/>
      <c r="AE239" s="33">
        <f t="shared" si="83"/>
        <v>0</v>
      </c>
      <c r="AF239" s="33"/>
      <c r="AG239" s="33">
        <f t="shared" si="84"/>
        <v>0</v>
      </c>
      <c r="AH239" s="33"/>
      <c r="AI239" s="33">
        <f t="shared" si="85"/>
        <v>0</v>
      </c>
      <c r="AJ239" s="33"/>
      <c r="AK239" s="33">
        <f t="shared" si="86"/>
        <v>0</v>
      </c>
      <c r="AL239" s="33"/>
      <c r="AM239" s="33">
        <f t="shared" si="87"/>
        <v>0</v>
      </c>
      <c r="AN239" s="34">
        <f t="shared" si="88"/>
        <v>0</v>
      </c>
      <c r="AO239" s="34">
        <f t="shared" si="74"/>
        <v>0</v>
      </c>
      <c r="AP239" s="34">
        <f t="shared" si="70"/>
        <v>2</v>
      </c>
      <c r="AQ239" s="163">
        <f t="shared" si="71"/>
        <v>956.08</v>
      </c>
      <c r="AR239" s="100"/>
      <c r="AS239" s="35"/>
      <c r="AT239" s="36">
        <f t="shared" si="67"/>
        <v>0</v>
      </c>
      <c r="AU239" s="37" t="str">
        <f t="shared" si="75"/>
        <v>NÃO MEDIDO</v>
      </c>
      <c r="AV239" s="38"/>
      <c r="AW239" s="39"/>
    </row>
    <row r="240" spans="1:49" s="2" customFormat="1" ht="45.75" customHeight="1" x14ac:dyDescent="0.2">
      <c r="A240" s="2" t="s">
        <v>134</v>
      </c>
      <c r="C240" s="78" t="s">
        <v>491</v>
      </c>
      <c r="D240" s="29" t="s">
        <v>492</v>
      </c>
      <c r="E240" s="30" t="s">
        <v>57</v>
      </c>
      <c r="F240" s="66">
        <v>1</v>
      </c>
      <c r="G240" s="67"/>
      <c r="H240" s="68"/>
      <c r="I240" s="66">
        <f t="shared" si="68"/>
        <v>1</v>
      </c>
      <c r="J240" s="31">
        <v>2151.44</v>
      </c>
      <c r="K240" s="32">
        <f t="shared" si="69"/>
        <v>2151.44</v>
      </c>
      <c r="L240" s="33"/>
      <c r="M240" s="33">
        <f t="shared" si="72"/>
        <v>0</v>
      </c>
      <c r="N240" s="33"/>
      <c r="O240" s="33">
        <f t="shared" si="73"/>
        <v>0</v>
      </c>
      <c r="P240" s="33"/>
      <c r="Q240" s="33">
        <f t="shared" si="76"/>
        <v>0</v>
      </c>
      <c r="R240" s="33"/>
      <c r="S240" s="33">
        <f t="shared" si="77"/>
        <v>0</v>
      </c>
      <c r="T240" s="33"/>
      <c r="U240" s="33">
        <f t="shared" si="78"/>
        <v>0</v>
      </c>
      <c r="V240" s="33"/>
      <c r="W240" s="33">
        <f t="shared" si="79"/>
        <v>0</v>
      </c>
      <c r="X240" s="33"/>
      <c r="Y240" s="33">
        <f t="shared" si="80"/>
        <v>0</v>
      </c>
      <c r="Z240" s="33"/>
      <c r="AA240" s="33">
        <f t="shared" si="81"/>
        <v>0</v>
      </c>
      <c r="AB240" s="33"/>
      <c r="AC240" s="33">
        <f t="shared" si="82"/>
        <v>0</v>
      </c>
      <c r="AD240" s="33"/>
      <c r="AE240" s="33">
        <f t="shared" si="83"/>
        <v>0</v>
      </c>
      <c r="AF240" s="33"/>
      <c r="AG240" s="33">
        <f t="shared" si="84"/>
        <v>0</v>
      </c>
      <c r="AH240" s="33"/>
      <c r="AI240" s="33">
        <f t="shared" si="85"/>
        <v>0</v>
      </c>
      <c r="AJ240" s="33"/>
      <c r="AK240" s="33">
        <f t="shared" si="86"/>
        <v>0</v>
      </c>
      <c r="AL240" s="33"/>
      <c r="AM240" s="33">
        <f t="shared" si="87"/>
        <v>0</v>
      </c>
      <c r="AN240" s="34">
        <f t="shared" si="88"/>
        <v>0</v>
      </c>
      <c r="AO240" s="34">
        <f t="shared" si="74"/>
        <v>0</v>
      </c>
      <c r="AP240" s="34">
        <f t="shared" si="70"/>
        <v>1</v>
      </c>
      <c r="AQ240" s="163">
        <f t="shared" si="71"/>
        <v>2151.44</v>
      </c>
      <c r="AR240" s="100"/>
      <c r="AS240" s="35"/>
      <c r="AT240" s="36">
        <f t="shared" si="67"/>
        <v>0</v>
      </c>
      <c r="AU240" s="37" t="str">
        <f t="shared" si="75"/>
        <v>NÃO MEDIDO</v>
      </c>
      <c r="AV240" s="38"/>
      <c r="AW240" s="39"/>
    </row>
    <row r="241" spans="1:49" s="2" customFormat="1" ht="75.75" customHeight="1" x14ac:dyDescent="0.2">
      <c r="A241" s="2" t="s">
        <v>134</v>
      </c>
      <c r="C241" s="78" t="s">
        <v>493</v>
      </c>
      <c r="D241" s="29" t="s">
        <v>494</v>
      </c>
      <c r="E241" s="30" t="s">
        <v>57</v>
      </c>
      <c r="F241" s="66">
        <v>1</v>
      </c>
      <c r="G241" s="67"/>
      <c r="H241" s="68"/>
      <c r="I241" s="66">
        <f t="shared" si="68"/>
        <v>1</v>
      </c>
      <c r="J241" s="31">
        <v>4284</v>
      </c>
      <c r="K241" s="32">
        <f t="shared" si="69"/>
        <v>4284</v>
      </c>
      <c r="L241" s="33"/>
      <c r="M241" s="33">
        <f t="shared" si="72"/>
        <v>0</v>
      </c>
      <c r="N241" s="33"/>
      <c r="O241" s="33">
        <f t="shared" si="73"/>
        <v>0</v>
      </c>
      <c r="P241" s="33"/>
      <c r="Q241" s="33">
        <f t="shared" si="76"/>
        <v>0</v>
      </c>
      <c r="R241" s="33"/>
      <c r="S241" s="33">
        <f t="shared" si="77"/>
        <v>0</v>
      </c>
      <c r="T241" s="33"/>
      <c r="U241" s="33">
        <f t="shared" si="78"/>
        <v>0</v>
      </c>
      <c r="V241" s="33"/>
      <c r="W241" s="33">
        <f t="shared" si="79"/>
        <v>0</v>
      </c>
      <c r="X241" s="33"/>
      <c r="Y241" s="33">
        <f t="shared" si="80"/>
        <v>0</v>
      </c>
      <c r="Z241" s="33"/>
      <c r="AA241" s="33">
        <f t="shared" si="81"/>
        <v>0</v>
      </c>
      <c r="AB241" s="33"/>
      <c r="AC241" s="33">
        <f t="shared" si="82"/>
        <v>0</v>
      </c>
      <c r="AD241" s="33"/>
      <c r="AE241" s="33">
        <f t="shared" si="83"/>
        <v>0</v>
      </c>
      <c r="AF241" s="33"/>
      <c r="AG241" s="33">
        <f t="shared" si="84"/>
        <v>0</v>
      </c>
      <c r="AH241" s="33"/>
      <c r="AI241" s="33">
        <f t="shared" si="85"/>
        <v>0</v>
      </c>
      <c r="AJ241" s="33"/>
      <c r="AK241" s="33">
        <f t="shared" si="86"/>
        <v>0</v>
      </c>
      <c r="AL241" s="33"/>
      <c r="AM241" s="33">
        <f t="shared" si="87"/>
        <v>0</v>
      </c>
      <c r="AN241" s="34">
        <f t="shared" si="88"/>
        <v>0</v>
      </c>
      <c r="AO241" s="34">
        <f t="shared" si="74"/>
        <v>0</v>
      </c>
      <c r="AP241" s="34">
        <f t="shared" si="70"/>
        <v>1</v>
      </c>
      <c r="AQ241" s="163">
        <f t="shared" si="71"/>
        <v>4284</v>
      </c>
      <c r="AR241" s="100"/>
      <c r="AS241" s="35"/>
      <c r="AT241" s="36">
        <f t="shared" si="67"/>
        <v>0</v>
      </c>
      <c r="AU241" s="37" t="str">
        <f t="shared" si="75"/>
        <v>NÃO MEDIDO</v>
      </c>
      <c r="AV241" s="38"/>
      <c r="AW241" s="39"/>
    </row>
    <row r="242" spans="1:49" s="2" customFormat="1" ht="41.25" customHeight="1" x14ac:dyDescent="0.2">
      <c r="A242" s="2" t="s">
        <v>134</v>
      </c>
      <c r="C242" s="78" t="s">
        <v>495</v>
      </c>
      <c r="D242" s="29" t="s">
        <v>496</v>
      </c>
      <c r="E242" s="30" t="s">
        <v>50</v>
      </c>
      <c r="F242" s="66">
        <v>6.5</v>
      </c>
      <c r="G242" s="67"/>
      <c r="H242" s="68"/>
      <c r="I242" s="66">
        <f t="shared" si="68"/>
        <v>6.5</v>
      </c>
      <c r="J242" s="31">
        <v>304.2</v>
      </c>
      <c r="K242" s="32">
        <f t="shared" si="69"/>
        <v>1977.3</v>
      </c>
      <c r="L242" s="33"/>
      <c r="M242" s="33">
        <f t="shared" si="72"/>
        <v>0</v>
      </c>
      <c r="N242" s="33"/>
      <c r="O242" s="33">
        <f t="shared" si="73"/>
        <v>0</v>
      </c>
      <c r="P242" s="33"/>
      <c r="Q242" s="33">
        <f t="shared" si="76"/>
        <v>0</v>
      </c>
      <c r="R242" s="33"/>
      <c r="S242" s="33">
        <f t="shared" si="77"/>
        <v>0</v>
      </c>
      <c r="T242" s="33"/>
      <c r="U242" s="33">
        <f t="shared" si="78"/>
        <v>0</v>
      </c>
      <c r="V242" s="33"/>
      <c r="W242" s="33">
        <f t="shared" si="79"/>
        <v>0</v>
      </c>
      <c r="X242" s="33"/>
      <c r="Y242" s="33">
        <f t="shared" si="80"/>
        <v>0</v>
      </c>
      <c r="Z242" s="33"/>
      <c r="AA242" s="33">
        <f t="shared" si="81"/>
        <v>0</v>
      </c>
      <c r="AB242" s="33"/>
      <c r="AC242" s="33">
        <f t="shared" si="82"/>
        <v>0</v>
      </c>
      <c r="AD242" s="33"/>
      <c r="AE242" s="33">
        <f t="shared" si="83"/>
        <v>0</v>
      </c>
      <c r="AF242" s="33"/>
      <c r="AG242" s="33">
        <f t="shared" si="84"/>
        <v>0</v>
      </c>
      <c r="AH242" s="33"/>
      <c r="AI242" s="33">
        <f t="shared" si="85"/>
        <v>0</v>
      </c>
      <c r="AJ242" s="33"/>
      <c r="AK242" s="33">
        <f t="shared" si="86"/>
        <v>0</v>
      </c>
      <c r="AL242" s="33"/>
      <c r="AM242" s="33">
        <f t="shared" si="87"/>
        <v>0</v>
      </c>
      <c r="AN242" s="34">
        <f t="shared" si="88"/>
        <v>0</v>
      </c>
      <c r="AO242" s="34">
        <f t="shared" si="74"/>
        <v>0</v>
      </c>
      <c r="AP242" s="34">
        <f t="shared" si="70"/>
        <v>6.5</v>
      </c>
      <c r="AQ242" s="163">
        <f t="shared" si="71"/>
        <v>1977.3</v>
      </c>
      <c r="AR242" s="100"/>
      <c r="AS242" s="35"/>
      <c r="AT242" s="36">
        <f t="shared" si="67"/>
        <v>0</v>
      </c>
      <c r="AU242" s="37" t="str">
        <f t="shared" si="75"/>
        <v>NÃO MEDIDO</v>
      </c>
      <c r="AV242" s="38"/>
      <c r="AW242" s="39"/>
    </row>
    <row r="243" spans="1:49" s="2" customFormat="1" ht="43.5" customHeight="1" x14ac:dyDescent="0.2">
      <c r="C243" s="78" t="s">
        <v>529</v>
      </c>
      <c r="D243" s="29" t="s">
        <v>530</v>
      </c>
      <c r="E243" s="30" t="s">
        <v>57</v>
      </c>
      <c r="F243" s="66">
        <v>2</v>
      </c>
      <c r="G243" s="67"/>
      <c r="H243" s="68"/>
      <c r="I243" s="66">
        <f t="shared" si="68"/>
        <v>2</v>
      </c>
      <c r="J243" s="31">
        <v>12185.18</v>
      </c>
      <c r="K243" s="32">
        <f t="shared" si="69"/>
        <v>24370.36</v>
      </c>
      <c r="L243" s="33"/>
      <c r="M243" s="33">
        <f t="shared" si="72"/>
        <v>0</v>
      </c>
      <c r="N243" s="33"/>
      <c r="O243" s="33">
        <f t="shared" si="73"/>
        <v>0</v>
      </c>
      <c r="P243" s="33"/>
      <c r="Q243" s="33">
        <f t="shared" si="76"/>
        <v>0</v>
      </c>
      <c r="R243" s="33"/>
      <c r="S243" s="33">
        <f t="shared" si="77"/>
        <v>0</v>
      </c>
      <c r="T243" s="33"/>
      <c r="U243" s="33">
        <f t="shared" si="78"/>
        <v>0</v>
      </c>
      <c r="V243" s="33"/>
      <c r="W243" s="33">
        <f t="shared" si="79"/>
        <v>0</v>
      </c>
      <c r="X243" s="33"/>
      <c r="Y243" s="33">
        <f t="shared" si="80"/>
        <v>0</v>
      </c>
      <c r="Z243" s="33"/>
      <c r="AA243" s="33">
        <f t="shared" si="81"/>
        <v>0</v>
      </c>
      <c r="AB243" s="33"/>
      <c r="AC243" s="33">
        <f t="shared" si="82"/>
        <v>0</v>
      </c>
      <c r="AD243" s="33"/>
      <c r="AE243" s="33">
        <f t="shared" si="83"/>
        <v>0</v>
      </c>
      <c r="AF243" s="33"/>
      <c r="AG243" s="33">
        <f t="shared" si="84"/>
        <v>0</v>
      </c>
      <c r="AH243" s="33"/>
      <c r="AI243" s="33">
        <f t="shared" si="85"/>
        <v>0</v>
      </c>
      <c r="AJ243" s="33"/>
      <c r="AK243" s="33">
        <f t="shared" si="86"/>
        <v>0</v>
      </c>
      <c r="AL243" s="33"/>
      <c r="AM243" s="33">
        <f t="shared" si="87"/>
        <v>0</v>
      </c>
      <c r="AN243" s="34">
        <f t="shared" si="88"/>
        <v>0</v>
      </c>
      <c r="AO243" s="34">
        <f t="shared" si="74"/>
        <v>0</v>
      </c>
      <c r="AP243" s="34">
        <f t="shared" si="70"/>
        <v>2</v>
      </c>
      <c r="AQ243" s="163">
        <f t="shared" si="71"/>
        <v>24370.36</v>
      </c>
      <c r="AR243" s="100"/>
      <c r="AS243" s="35"/>
      <c r="AT243" s="36">
        <f t="shared" si="67"/>
        <v>0</v>
      </c>
      <c r="AU243" s="37" t="str">
        <f t="shared" si="75"/>
        <v>NÃO MEDIDO</v>
      </c>
      <c r="AV243" s="38"/>
      <c r="AW243" s="39"/>
    </row>
    <row r="244" spans="1:49" s="2" customFormat="1" ht="38.25" customHeight="1" x14ac:dyDescent="0.2">
      <c r="A244" s="2" t="s">
        <v>135</v>
      </c>
      <c r="C244" s="78">
        <v>20</v>
      </c>
      <c r="D244" s="29" t="s">
        <v>126</v>
      </c>
      <c r="E244" s="30"/>
      <c r="F244" s="66"/>
      <c r="G244" s="67"/>
      <c r="H244" s="68"/>
      <c r="I244" s="66">
        <f t="shared" si="68"/>
        <v>0</v>
      </c>
      <c r="J244" s="31"/>
      <c r="K244" s="32">
        <f t="shared" si="69"/>
        <v>0</v>
      </c>
      <c r="L244" s="33"/>
      <c r="M244" s="33">
        <f t="shared" si="72"/>
        <v>0</v>
      </c>
      <c r="N244" s="33"/>
      <c r="O244" s="33">
        <f t="shared" si="73"/>
        <v>0</v>
      </c>
      <c r="P244" s="33"/>
      <c r="Q244" s="33">
        <f t="shared" si="76"/>
        <v>0</v>
      </c>
      <c r="R244" s="33"/>
      <c r="S244" s="33">
        <f t="shared" si="77"/>
        <v>0</v>
      </c>
      <c r="T244" s="33"/>
      <c r="U244" s="33">
        <f t="shared" si="78"/>
        <v>0</v>
      </c>
      <c r="V244" s="33"/>
      <c r="W244" s="33">
        <f t="shared" si="79"/>
        <v>0</v>
      </c>
      <c r="X244" s="33"/>
      <c r="Y244" s="33">
        <f t="shared" si="80"/>
        <v>0</v>
      </c>
      <c r="Z244" s="33"/>
      <c r="AA244" s="33">
        <f t="shared" si="81"/>
        <v>0</v>
      </c>
      <c r="AB244" s="33"/>
      <c r="AC244" s="33">
        <f t="shared" si="82"/>
        <v>0</v>
      </c>
      <c r="AD244" s="33"/>
      <c r="AE244" s="33">
        <f t="shared" si="83"/>
        <v>0</v>
      </c>
      <c r="AF244" s="33"/>
      <c r="AG244" s="33">
        <f t="shared" si="84"/>
        <v>0</v>
      </c>
      <c r="AH244" s="33"/>
      <c r="AI244" s="33">
        <f t="shared" si="85"/>
        <v>0</v>
      </c>
      <c r="AJ244" s="33"/>
      <c r="AK244" s="33">
        <f t="shared" si="86"/>
        <v>0</v>
      </c>
      <c r="AL244" s="33"/>
      <c r="AM244" s="33">
        <f t="shared" si="87"/>
        <v>0</v>
      </c>
      <c r="AN244" s="34">
        <f t="shared" si="88"/>
        <v>0</v>
      </c>
      <c r="AO244" s="34">
        <f t="shared" si="74"/>
        <v>0</v>
      </c>
      <c r="AP244" s="34">
        <f t="shared" si="70"/>
        <v>0</v>
      </c>
      <c r="AQ244" s="163">
        <f t="shared" si="71"/>
        <v>0</v>
      </c>
      <c r="AR244" s="100"/>
      <c r="AS244" s="35"/>
      <c r="AT244" s="36">
        <f t="shared" si="67"/>
        <v>0</v>
      </c>
      <c r="AU244" s="37" t="str">
        <f>IF(COUNTIF(AU245:AU248,"MEDIDO")&lt;&gt;0,"MEDIDO","NÃO MEDIDO")</f>
        <v>NÃO MEDIDO</v>
      </c>
      <c r="AV244" s="38"/>
      <c r="AW244" s="39"/>
    </row>
    <row r="245" spans="1:49" s="2" customFormat="1" ht="34.5" customHeight="1" x14ac:dyDescent="0.2">
      <c r="A245" s="2" t="s">
        <v>135</v>
      </c>
      <c r="C245" s="78">
        <v>200300</v>
      </c>
      <c r="D245" s="29" t="s">
        <v>497</v>
      </c>
      <c r="E245" s="30"/>
      <c r="F245" s="66"/>
      <c r="G245" s="67"/>
      <c r="H245" s="68"/>
      <c r="I245" s="66">
        <f t="shared" si="68"/>
        <v>0</v>
      </c>
      <c r="J245" s="31"/>
      <c r="K245" s="32">
        <f t="shared" si="69"/>
        <v>0</v>
      </c>
      <c r="L245" s="33"/>
      <c r="M245" s="33">
        <f t="shared" si="72"/>
        <v>0</v>
      </c>
      <c r="N245" s="33"/>
      <c r="O245" s="33">
        <f t="shared" si="73"/>
        <v>0</v>
      </c>
      <c r="P245" s="33"/>
      <c r="Q245" s="33">
        <f t="shared" si="76"/>
        <v>0</v>
      </c>
      <c r="R245" s="33"/>
      <c r="S245" s="33">
        <f t="shared" si="77"/>
        <v>0</v>
      </c>
      <c r="T245" s="33"/>
      <c r="U245" s="33">
        <f t="shared" si="78"/>
        <v>0</v>
      </c>
      <c r="V245" s="33"/>
      <c r="W245" s="33">
        <f t="shared" si="79"/>
        <v>0</v>
      </c>
      <c r="X245" s="33"/>
      <c r="Y245" s="33">
        <f t="shared" si="80"/>
        <v>0</v>
      </c>
      <c r="Z245" s="33"/>
      <c r="AA245" s="33">
        <f t="shared" si="81"/>
        <v>0</v>
      </c>
      <c r="AB245" s="33"/>
      <c r="AC245" s="33">
        <f t="shared" si="82"/>
        <v>0</v>
      </c>
      <c r="AD245" s="33"/>
      <c r="AE245" s="33">
        <f t="shared" si="83"/>
        <v>0</v>
      </c>
      <c r="AF245" s="33"/>
      <c r="AG245" s="33">
        <f t="shared" si="84"/>
        <v>0</v>
      </c>
      <c r="AH245" s="33"/>
      <c r="AI245" s="33">
        <f t="shared" si="85"/>
        <v>0</v>
      </c>
      <c r="AJ245" s="33"/>
      <c r="AK245" s="33">
        <f t="shared" si="86"/>
        <v>0</v>
      </c>
      <c r="AL245" s="33"/>
      <c r="AM245" s="33">
        <f t="shared" si="87"/>
        <v>0</v>
      </c>
      <c r="AN245" s="34">
        <f t="shared" si="88"/>
        <v>0</v>
      </c>
      <c r="AO245" s="34">
        <f t="shared" si="74"/>
        <v>0</v>
      </c>
      <c r="AP245" s="34">
        <f t="shared" si="70"/>
        <v>0</v>
      </c>
      <c r="AQ245" s="163">
        <f t="shared" si="71"/>
        <v>0</v>
      </c>
      <c r="AR245" s="100"/>
      <c r="AS245" s="35"/>
      <c r="AT245" s="36">
        <f t="shared" si="67"/>
        <v>0</v>
      </c>
      <c r="AU245" s="37" t="str">
        <f>IF(COUNTIF(AU246:AU246,"MEDIDO")&lt;&gt;0,"MEDIDO","NÃO MEDIDO")</f>
        <v>NÃO MEDIDO</v>
      </c>
      <c r="AV245" s="38"/>
      <c r="AW245" s="39"/>
    </row>
    <row r="246" spans="1:49" s="2" customFormat="1" ht="77.25" customHeight="1" x14ac:dyDescent="0.2">
      <c r="A246" s="2" t="s">
        <v>134</v>
      </c>
      <c r="C246" s="78" t="s">
        <v>174</v>
      </c>
      <c r="D246" s="29" t="s">
        <v>175</v>
      </c>
      <c r="E246" s="30" t="s">
        <v>54</v>
      </c>
      <c r="F246" s="66">
        <v>9.5</v>
      </c>
      <c r="G246" s="67"/>
      <c r="H246" s="68"/>
      <c r="I246" s="66">
        <f t="shared" si="68"/>
        <v>9.5</v>
      </c>
      <c r="J246" s="31">
        <v>24.02</v>
      </c>
      <c r="K246" s="32">
        <f t="shared" si="69"/>
        <v>228.19</v>
      </c>
      <c r="L246" s="33"/>
      <c r="M246" s="33">
        <f t="shared" si="72"/>
        <v>0</v>
      </c>
      <c r="N246" s="33"/>
      <c r="O246" s="33">
        <f t="shared" si="73"/>
        <v>0</v>
      </c>
      <c r="P246" s="33"/>
      <c r="Q246" s="33">
        <f t="shared" si="76"/>
        <v>0</v>
      </c>
      <c r="R246" s="33"/>
      <c r="S246" s="33">
        <f t="shared" si="77"/>
        <v>0</v>
      </c>
      <c r="T246" s="33"/>
      <c r="U246" s="33">
        <f t="shared" si="78"/>
        <v>0</v>
      </c>
      <c r="V246" s="33"/>
      <c r="W246" s="33">
        <f t="shared" si="79"/>
        <v>0</v>
      </c>
      <c r="X246" s="33"/>
      <c r="Y246" s="33">
        <f t="shared" si="80"/>
        <v>0</v>
      </c>
      <c r="Z246" s="33"/>
      <c r="AA246" s="33">
        <f t="shared" si="81"/>
        <v>0</v>
      </c>
      <c r="AB246" s="33"/>
      <c r="AC246" s="33">
        <f t="shared" si="82"/>
        <v>0</v>
      </c>
      <c r="AD246" s="33"/>
      <c r="AE246" s="33">
        <f t="shared" si="83"/>
        <v>0</v>
      </c>
      <c r="AF246" s="33"/>
      <c r="AG246" s="33">
        <f t="shared" si="84"/>
        <v>0</v>
      </c>
      <c r="AH246" s="33"/>
      <c r="AI246" s="33">
        <f t="shared" si="85"/>
        <v>0</v>
      </c>
      <c r="AJ246" s="33"/>
      <c r="AK246" s="33">
        <f t="shared" si="86"/>
        <v>0</v>
      </c>
      <c r="AL246" s="33"/>
      <c r="AM246" s="33">
        <f t="shared" si="87"/>
        <v>0</v>
      </c>
      <c r="AN246" s="34">
        <f t="shared" si="88"/>
        <v>0</v>
      </c>
      <c r="AO246" s="34">
        <f t="shared" si="74"/>
        <v>0</v>
      </c>
      <c r="AP246" s="34">
        <f t="shared" si="70"/>
        <v>9.5</v>
      </c>
      <c r="AQ246" s="163">
        <f t="shared" si="71"/>
        <v>228.19</v>
      </c>
      <c r="AR246" s="100"/>
      <c r="AS246" s="35"/>
      <c r="AT246" s="36">
        <f t="shared" si="67"/>
        <v>0</v>
      </c>
      <c r="AU246" s="37" t="str">
        <f t="shared" si="75"/>
        <v>NÃO MEDIDO</v>
      </c>
      <c r="AV246" s="38"/>
      <c r="AW246" s="39"/>
    </row>
    <row r="247" spans="1:49" s="2" customFormat="1" ht="39.75" customHeight="1" x14ac:dyDescent="0.2">
      <c r="A247" s="2" t="s">
        <v>135</v>
      </c>
      <c r="C247" s="78">
        <v>200800</v>
      </c>
      <c r="D247" s="29" t="s">
        <v>498</v>
      </c>
      <c r="E247" s="30"/>
      <c r="F247" s="66"/>
      <c r="G247" s="67"/>
      <c r="H247" s="68"/>
      <c r="I247" s="66">
        <f t="shared" si="68"/>
        <v>0</v>
      </c>
      <c r="J247" s="31"/>
      <c r="K247" s="32">
        <f t="shared" si="69"/>
        <v>0</v>
      </c>
      <c r="L247" s="33"/>
      <c r="M247" s="33">
        <f t="shared" si="72"/>
        <v>0</v>
      </c>
      <c r="N247" s="33"/>
      <c r="O247" s="33">
        <f t="shared" si="73"/>
        <v>0</v>
      </c>
      <c r="P247" s="33"/>
      <c r="Q247" s="33">
        <f t="shared" si="76"/>
        <v>0</v>
      </c>
      <c r="R247" s="33"/>
      <c r="S247" s="33">
        <f t="shared" si="77"/>
        <v>0</v>
      </c>
      <c r="T247" s="33"/>
      <c r="U247" s="33">
        <f t="shared" si="78"/>
        <v>0</v>
      </c>
      <c r="V247" s="33"/>
      <c r="W247" s="33">
        <f t="shared" si="79"/>
        <v>0</v>
      </c>
      <c r="X247" s="33"/>
      <c r="Y247" s="33">
        <f t="shared" si="80"/>
        <v>0</v>
      </c>
      <c r="Z247" s="33"/>
      <c r="AA247" s="33">
        <f t="shared" si="81"/>
        <v>0</v>
      </c>
      <c r="AB247" s="33"/>
      <c r="AC247" s="33">
        <f t="shared" si="82"/>
        <v>0</v>
      </c>
      <c r="AD247" s="33"/>
      <c r="AE247" s="33">
        <f t="shared" si="83"/>
        <v>0</v>
      </c>
      <c r="AF247" s="33"/>
      <c r="AG247" s="33">
        <f t="shared" si="84"/>
        <v>0</v>
      </c>
      <c r="AH247" s="33"/>
      <c r="AI247" s="33">
        <f t="shared" si="85"/>
        <v>0</v>
      </c>
      <c r="AJ247" s="33"/>
      <c r="AK247" s="33">
        <f t="shared" si="86"/>
        <v>0</v>
      </c>
      <c r="AL247" s="33"/>
      <c r="AM247" s="33">
        <f t="shared" si="87"/>
        <v>0</v>
      </c>
      <c r="AN247" s="34">
        <f t="shared" si="88"/>
        <v>0</v>
      </c>
      <c r="AO247" s="34">
        <f t="shared" si="74"/>
        <v>0</v>
      </c>
      <c r="AP247" s="34">
        <f t="shared" si="70"/>
        <v>0</v>
      </c>
      <c r="AQ247" s="163">
        <f t="shared" si="71"/>
        <v>0</v>
      </c>
      <c r="AR247" s="100"/>
      <c r="AS247" s="35"/>
      <c r="AT247" s="36">
        <f t="shared" si="67"/>
        <v>0</v>
      </c>
      <c r="AU247" s="37" t="str">
        <f>IF(COUNTIF(AU248:AU248,"MEDIDO")&lt;&gt;0,"MEDIDO","NÃO MEDIDO")</f>
        <v>NÃO MEDIDO</v>
      </c>
      <c r="AV247" s="38"/>
      <c r="AW247" s="39"/>
    </row>
    <row r="248" spans="1:49" s="2" customFormat="1" ht="42.75" customHeight="1" x14ac:dyDescent="0.2">
      <c r="A248" s="2" t="s">
        <v>134</v>
      </c>
      <c r="C248" s="78" t="s">
        <v>499</v>
      </c>
      <c r="D248" s="29" t="s">
        <v>500</v>
      </c>
      <c r="E248" s="30" t="s">
        <v>58</v>
      </c>
      <c r="F248" s="66">
        <v>37.5</v>
      </c>
      <c r="G248" s="67"/>
      <c r="H248" s="68"/>
      <c r="I248" s="66">
        <f t="shared" si="68"/>
        <v>37.5</v>
      </c>
      <c r="J248" s="31">
        <v>26.62</v>
      </c>
      <c r="K248" s="32">
        <f t="shared" si="69"/>
        <v>998.25</v>
      </c>
      <c r="L248" s="33"/>
      <c r="M248" s="33">
        <f t="shared" si="72"/>
        <v>0</v>
      </c>
      <c r="N248" s="33"/>
      <c r="O248" s="33">
        <f t="shared" si="73"/>
        <v>0</v>
      </c>
      <c r="P248" s="33"/>
      <c r="Q248" s="33">
        <f t="shared" si="76"/>
        <v>0</v>
      </c>
      <c r="R248" s="33"/>
      <c r="S248" s="33">
        <f t="shared" si="77"/>
        <v>0</v>
      </c>
      <c r="T248" s="33"/>
      <c r="U248" s="33">
        <f t="shared" si="78"/>
        <v>0</v>
      </c>
      <c r="V248" s="33"/>
      <c r="W248" s="33">
        <f t="shared" si="79"/>
        <v>0</v>
      </c>
      <c r="X248" s="33"/>
      <c r="Y248" s="33">
        <f t="shared" si="80"/>
        <v>0</v>
      </c>
      <c r="Z248" s="33"/>
      <c r="AA248" s="33">
        <f t="shared" si="81"/>
        <v>0</v>
      </c>
      <c r="AB248" s="33"/>
      <c r="AC248" s="33">
        <f t="shared" si="82"/>
        <v>0</v>
      </c>
      <c r="AD248" s="33"/>
      <c r="AE248" s="33">
        <f t="shared" si="83"/>
        <v>0</v>
      </c>
      <c r="AF248" s="33"/>
      <c r="AG248" s="33">
        <f t="shared" si="84"/>
        <v>0</v>
      </c>
      <c r="AH248" s="33"/>
      <c r="AI248" s="33">
        <f t="shared" si="85"/>
        <v>0</v>
      </c>
      <c r="AJ248" s="33"/>
      <c r="AK248" s="33">
        <f t="shared" si="86"/>
        <v>0</v>
      </c>
      <c r="AL248" s="33"/>
      <c r="AM248" s="33">
        <f t="shared" si="87"/>
        <v>0</v>
      </c>
      <c r="AN248" s="34">
        <f t="shared" si="88"/>
        <v>0</v>
      </c>
      <c r="AO248" s="34">
        <f t="shared" si="74"/>
        <v>0</v>
      </c>
      <c r="AP248" s="34">
        <f t="shared" si="70"/>
        <v>37.5</v>
      </c>
      <c r="AQ248" s="163">
        <f t="shared" si="71"/>
        <v>998.25</v>
      </c>
      <c r="AR248" s="100"/>
      <c r="AS248" s="35"/>
      <c r="AT248" s="36">
        <f t="shared" si="67"/>
        <v>0</v>
      </c>
      <c r="AU248" s="37" t="str">
        <f t="shared" si="75"/>
        <v>NÃO MEDIDO</v>
      </c>
      <c r="AV248" s="38"/>
      <c r="AW248" s="39"/>
    </row>
    <row r="249" spans="1:49" s="2" customFormat="1" ht="39" customHeight="1" x14ac:dyDescent="0.2">
      <c r="A249" s="2" t="s">
        <v>135</v>
      </c>
      <c r="C249" s="78">
        <v>23</v>
      </c>
      <c r="D249" s="29" t="s">
        <v>127</v>
      </c>
      <c r="E249" s="30"/>
      <c r="F249" s="66"/>
      <c r="G249" s="67"/>
      <c r="H249" s="68"/>
      <c r="I249" s="66">
        <f t="shared" si="68"/>
        <v>0</v>
      </c>
      <c r="J249" s="31"/>
      <c r="K249" s="32">
        <f t="shared" si="69"/>
        <v>0</v>
      </c>
      <c r="L249" s="33"/>
      <c r="M249" s="33">
        <f t="shared" si="72"/>
        <v>0</v>
      </c>
      <c r="N249" s="33"/>
      <c r="O249" s="33">
        <f t="shared" si="73"/>
        <v>0</v>
      </c>
      <c r="P249" s="33"/>
      <c r="Q249" s="33">
        <f t="shared" si="76"/>
        <v>0</v>
      </c>
      <c r="R249" s="33"/>
      <c r="S249" s="33">
        <f t="shared" si="77"/>
        <v>0</v>
      </c>
      <c r="T249" s="33"/>
      <c r="U249" s="33">
        <f t="shared" si="78"/>
        <v>0</v>
      </c>
      <c r="V249" s="33"/>
      <c r="W249" s="33">
        <f t="shared" si="79"/>
        <v>0</v>
      </c>
      <c r="X249" s="33"/>
      <c r="Y249" s="33">
        <f t="shared" si="80"/>
        <v>0</v>
      </c>
      <c r="Z249" s="33"/>
      <c r="AA249" s="33">
        <f t="shared" si="81"/>
        <v>0</v>
      </c>
      <c r="AB249" s="33"/>
      <c r="AC249" s="33">
        <f t="shared" si="82"/>
        <v>0</v>
      </c>
      <c r="AD249" s="33"/>
      <c r="AE249" s="33">
        <f t="shared" si="83"/>
        <v>0</v>
      </c>
      <c r="AF249" s="33"/>
      <c r="AG249" s="33">
        <f t="shared" si="84"/>
        <v>0</v>
      </c>
      <c r="AH249" s="33"/>
      <c r="AI249" s="33">
        <f t="shared" si="85"/>
        <v>0</v>
      </c>
      <c r="AJ249" s="33"/>
      <c r="AK249" s="33">
        <f t="shared" si="86"/>
        <v>0</v>
      </c>
      <c r="AL249" s="33"/>
      <c r="AM249" s="33">
        <f t="shared" si="87"/>
        <v>0</v>
      </c>
      <c r="AN249" s="34">
        <f t="shared" si="88"/>
        <v>0</v>
      </c>
      <c r="AO249" s="34">
        <f t="shared" si="74"/>
        <v>0</v>
      </c>
      <c r="AP249" s="34">
        <f t="shared" si="70"/>
        <v>0</v>
      </c>
      <c r="AQ249" s="163">
        <f t="shared" si="71"/>
        <v>0</v>
      </c>
      <c r="AR249" s="100"/>
      <c r="AS249" s="35"/>
      <c r="AT249" s="36">
        <f t="shared" si="67"/>
        <v>0</v>
      </c>
      <c r="AU249" s="37" t="str">
        <f>IF(COUNTIF(AU250:AU265,"MEDIDO")&lt;&gt;0,"MEDIDO","NÃO MEDIDO")</f>
        <v>NÃO MEDIDO</v>
      </c>
      <c r="AV249" s="38"/>
      <c r="AW249" s="39"/>
    </row>
    <row r="250" spans="1:49" s="2" customFormat="1" ht="41.25" customHeight="1" x14ac:dyDescent="0.2">
      <c r="A250" s="2" t="s">
        <v>135</v>
      </c>
      <c r="C250" s="78">
        <v>230100</v>
      </c>
      <c r="D250" s="29" t="s">
        <v>128</v>
      </c>
      <c r="E250" s="30"/>
      <c r="F250" s="66"/>
      <c r="G250" s="67"/>
      <c r="H250" s="68"/>
      <c r="I250" s="66">
        <f t="shared" si="68"/>
        <v>0</v>
      </c>
      <c r="J250" s="31"/>
      <c r="K250" s="32">
        <f t="shared" si="69"/>
        <v>0</v>
      </c>
      <c r="L250" s="33"/>
      <c r="M250" s="33">
        <f t="shared" si="72"/>
        <v>0</v>
      </c>
      <c r="N250" s="33"/>
      <c r="O250" s="33">
        <f t="shared" si="73"/>
        <v>0</v>
      </c>
      <c r="P250" s="33"/>
      <c r="Q250" s="33">
        <f t="shared" si="76"/>
        <v>0</v>
      </c>
      <c r="R250" s="33"/>
      <c r="S250" s="33">
        <f t="shared" si="77"/>
        <v>0</v>
      </c>
      <c r="T250" s="33"/>
      <c r="U250" s="33">
        <f t="shared" si="78"/>
        <v>0</v>
      </c>
      <c r="V250" s="33"/>
      <c r="W250" s="33">
        <f t="shared" si="79"/>
        <v>0</v>
      </c>
      <c r="X250" s="33"/>
      <c r="Y250" s="33">
        <f t="shared" si="80"/>
        <v>0</v>
      </c>
      <c r="Z250" s="33"/>
      <c r="AA250" s="33">
        <f t="shared" si="81"/>
        <v>0</v>
      </c>
      <c r="AB250" s="33"/>
      <c r="AC250" s="33">
        <f t="shared" si="82"/>
        <v>0</v>
      </c>
      <c r="AD250" s="33"/>
      <c r="AE250" s="33">
        <f t="shared" si="83"/>
        <v>0</v>
      </c>
      <c r="AF250" s="33"/>
      <c r="AG250" s="33">
        <f t="shared" si="84"/>
        <v>0</v>
      </c>
      <c r="AH250" s="33"/>
      <c r="AI250" s="33">
        <f t="shared" si="85"/>
        <v>0</v>
      </c>
      <c r="AJ250" s="33"/>
      <c r="AK250" s="33">
        <f t="shared" si="86"/>
        <v>0</v>
      </c>
      <c r="AL250" s="33"/>
      <c r="AM250" s="33">
        <f t="shared" si="87"/>
        <v>0</v>
      </c>
      <c r="AN250" s="34">
        <f t="shared" si="88"/>
        <v>0</v>
      </c>
      <c r="AO250" s="34">
        <f t="shared" si="74"/>
        <v>0</v>
      </c>
      <c r="AP250" s="34">
        <f t="shared" si="70"/>
        <v>0</v>
      </c>
      <c r="AQ250" s="163">
        <f t="shared" si="71"/>
        <v>0</v>
      </c>
      <c r="AR250" s="100"/>
      <c r="AS250" s="35"/>
      <c r="AT250" s="36">
        <f t="shared" si="67"/>
        <v>0</v>
      </c>
      <c r="AU250" s="37" t="str">
        <f>IF(COUNTIF(AU251:AU255,"MEDIDO")&lt;&gt;0,"MEDIDO","NÃO MEDIDO")</f>
        <v>NÃO MEDIDO</v>
      </c>
      <c r="AV250" s="38"/>
      <c r="AW250" s="39"/>
    </row>
    <row r="251" spans="1:49" s="2" customFormat="1" ht="47.25" customHeight="1" x14ac:dyDescent="0.2">
      <c r="A251" s="2" t="s">
        <v>134</v>
      </c>
      <c r="C251" s="78" t="s">
        <v>501</v>
      </c>
      <c r="D251" s="29" t="s">
        <v>502</v>
      </c>
      <c r="E251" s="30" t="s">
        <v>58</v>
      </c>
      <c r="F251" s="66">
        <v>2</v>
      </c>
      <c r="G251" s="67"/>
      <c r="H251" s="68"/>
      <c r="I251" s="66">
        <f t="shared" si="68"/>
        <v>2</v>
      </c>
      <c r="J251" s="31">
        <v>97.55</v>
      </c>
      <c r="K251" s="32">
        <f t="shared" si="69"/>
        <v>195.1</v>
      </c>
      <c r="L251" s="33"/>
      <c r="M251" s="33">
        <f t="shared" si="72"/>
        <v>0</v>
      </c>
      <c r="N251" s="33"/>
      <c r="O251" s="33">
        <f t="shared" si="73"/>
        <v>0</v>
      </c>
      <c r="P251" s="33"/>
      <c r="Q251" s="33">
        <f t="shared" si="76"/>
        <v>0</v>
      </c>
      <c r="R251" s="33"/>
      <c r="S251" s="33">
        <f t="shared" si="77"/>
        <v>0</v>
      </c>
      <c r="T251" s="33"/>
      <c r="U251" s="33">
        <f t="shared" si="78"/>
        <v>0</v>
      </c>
      <c r="V251" s="33"/>
      <c r="W251" s="33">
        <f t="shared" si="79"/>
        <v>0</v>
      </c>
      <c r="X251" s="33"/>
      <c r="Y251" s="33">
        <f t="shared" si="80"/>
        <v>0</v>
      </c>
      <c r="Z251" s="33"/>
      <c r="AA251" s="33">
        <f t="shared" si="81"/>
        <v>0</v>
      </c>
      <c r="AB251" s="33"/>
      <c r="AC251" s="33">
        <f t="shared" si="82"/>
        <v>0</v>
      </c>
      <c r="AD251" s="33"/>
      <c r="AE251" s="33">
        <f t="shared" si="83"/>
        <v>0</v>
      </c>
      <c r="AF251" s="33"/>
      <c r="AG251" s="33">
        <f t="shared" si="84"/>
        <v>0</v>
      </c>
      <c r="AH251" s="33"/>
      <c r="AI251" s="33">
        <f t="shared" si="85"/>
        <v>0</v>
      </c>
      <c r="AJ251" s="33"/>
      <c r="AK251" s="33">
        <f t="shared" si="86"/>
        <v>0</v>
      </c>
      <c r="AL251" s="33"/>
      <c r="AM251" s="33">
        <f t="shared" si="87"/>
        <v>0</v>
      </c>
      <c r="AN251" s="34">
        <f t="shared" si="88"/>
        <v>0</v>
      </c>
      <c r="AO251" s="34">
        <f t="shared" si="74"/>
        <v>0</v>
      </c>
      <c r="AP251" s="34">
        <f t="shared" si="70"/>
        <v>2</v>
      </c>
      <c r="AQ251" s="163">
        <f t="shared" si="71"/>
        <v>195.1</v>
      </c>
      <c r="AR251" s="100"/>
      <c r="AS251" s="35"/>
      <c r="AT251" s="36">
        <f t="shared" si="67"/>
        <v>0</v>
      </c>
      <c r="AU251" s="37" t="str">
        <f t="shared" si="75"/>
        <v>NÃO MEDIDO</v>
      </c>
      <c r="AV251" s="38"/>
      <c r="AW251" s="39"/>
    </row>
    <row r="252" spans="1:49" s="2" customFormat="1" ht="39.75" customHeight="1" x14ac:dyDescent="0.2">
      <c r="A252" s="2" t="s">
        <v>134</v>
      </c>
      <c r="C252" s="78" t="s">
        <v>503</v>
      </c>
      <c r="D252" s="29" t="s">
        <v>504</v>
      </c>
      <c r="E252" s="30" t="s">
        <v>50</v>
      </c>
      <c r="F252" s="66">
        <v>20</v>
      </c>
      <c r="G252" s="67"/>
      <c r="H252" s="68"/>
      <c r="I252" s="66">
        <f t="shared" si="68"/>
        <v>20</v>
      </c>
      <c r="J252" s="31">
        <v>708.79</v>
      </c>
      <c r="K252" s="32">
        <f t="shared" si="69"/>
        <v>14175.8</v>
      </c>
      <c r="L252" s="33"/>
      <c r="M252" s="33">
        <f t="shared" si="72"/>
        <v>0</v>
      </c>
      <c r="N252" s="33"/>
      <c r="O252" s="33">
        <f t="shared" si="73"/>
        <v>0</v>
      </c>
      <c r="P252" s="33"/>
      <c r="Q252" s="33">
        <f t="shared" si="76"/>
        <v>0</v>
      </c>
      <c r="R252" s="33"/>
      <c r="S252" s="33">
        <f t="shared" si="77"/>
        <v>0</v>
      </c>
      <c r="T252" s="33"/>
      <c r="U252" s="33">
        <f t="shared" si="78"/>
        <v>0</v>
      </c>
      <c r="V252" s="33"/>
      <c r="W252" s="33">
        <f t="shared" si="79"/>
        <v>0</v>
      </c>
      <c r="X252" s="33"/>
      <c r="Y252" s="33">
        <f t="shared" si="80"/>
        <v>0</v>
      </c>
      <c r="Z252" s="33"/>
      <c r="AA252" s="33">
        <f t="shared" si="81"/>
        <v>0</v>
      </c>
      <c r="AB252" s="33"/>
      <c r="AC252" s="33">
        <f t="shared" si="82"/>
        <v>0</v>
      </c>
      <c r="AD252" s="33"/>
      <c r="AE252" s="33">
        <f t="shared" si="83"/>
        <v>0</v>
      </c>
      <c r="AF252" s="33"/>
      <c r="AG252" s="33">
        <f t="shared" si="84"/>
        <v>0</v>
      </c>
      <c r="AH252" s="33"/>
      <c r="AI252" s="33">
        <f t="shared" si="85"/>
        <v>0</v>
      </c>
      <c r="AJ252" s="33"/>
      <c r="AK252" s="33">
        <f t="shared" si="86"/>
        <v>0</v>
      </c>
      <c r="AL252" s="33"/>
      <c r="AM252" s="33">
        <f t="shared" si="87"/>
        <v>0</v>
      </c>
      <c r="AN252" s="34">
        <f t="shared" si="88"/>
        <v>0</v>
      </c>
      <c r="AO252" s="34">
        <f t="shared" si="74"/>
        <v>0</v>
      </c>
      <c r="AP252" s="34">
        <f t="shared" si="70"/>
        <v>20</v>
      </c>
      <c r="AQ252" s="163">
        <f t="shared" si="71"/>
        <v>14175.8</v>
      </c>
      <c r="AR252" s="100"/>
      <c r="AS252" s="35"/>
      <c r="AT252" s="36">
        <f t="shared" si="67"/>
        <v>0</v>
      </c>
      <c r="AU252" s="37" t="str">
        <f t="shared" si="75"/>
        <v>NÃO MEDIDO</v>
      </c>
      <c r="AV252" s="38"/>
      <c r="AW252" s="39"/>
    </row>
    <row r="253" spans="1:49" s="2" customFormat="1" ht="88.5" customHeight="1" x14ac:dyDescent="0.2">
      <c r="A253" s="2" t="s">
        <v>134</v>
      </c>
      <c r="C253" s="78" t="s">
        <v>505</v>
      </c>
      <c r="D253" s="29" t="s">
        <v>506</v>
      </c>
      <c r="E253" s="30" t="s">
        <v>54</v>
      </c>
      <c r="F253" s="66">
        <v>32.5</v>
      </c>
      <c r="G253" s="67"/>
      <c r="H253" s="68"/>
      <c r="I253" s="66">
        <f t="shared" si="68"/>
        <v>32.5</v>
      </c>
      <c r="J253" s="31">
        <v>150.46</v>
      </c>
      <c r="K253" s="32">
        <f t="shared" si="69"/>
        <v>4889.95</v>
      </c>
      <c r="L253" s="33"/>
      <c r="M253" s="33">
        <f t="shared" si="72"/>
        <v>0</v>
      </c>
      <c r="N253" s="33"/>
      <c r="O253" s="33">
        <f t="shared" si="73"/>
        <v>0</v>
      </c>
      <c r="P253" s="33"/>
      <c r="Q253" s="33">
        <f t="shared" si="76"/>
        <v>0</v>
      </c>
      <c r="R253" s="33"/>
      <c r="S253" s="33">
        <f t="shared" si="77"/>
        <v>0</v>
      </c>
      <c r="T253" s="33"/>
      <c r="U253" s="33">
        <f t="shared" si="78"/>
        <v>0</v>
      </c>
      <c r="V253" s="33"/>
      <c r="W253" s="33">
        <f t="shared" si="79"/>
        <v>0</v>
      </c>
      <c r="X253" s="33"/>
      <c r="Y253" s="33">
        <f t="shared" si="80"/>
        <v>0</v>
      </c>
      <c r="Z253" s="33"/>
      <c r="AA253" s="33">
        <f t="shared" si="81"/>
        <v>0</v>
      </c>
      <c r="AB253" s="33"/>
      <c r="AC253" s="33">
        <f t="shared" si="82"/>
        <v>0</v>
      </c>
      <c r="AD253" s="33"/>
      <c r="AE253" s="33">
        <f t="shared" si="83"/>
        <v>0</v>
      </c>
      <c r="AF253" s="33"/>
      <c r="AG253" s="33">
        <f t="shared" si="84"/>
        <v>0</v>
      </c>
      <c r="AH253" s="33"/>
      <c r="AI253" s="33">
        <f t="shared" si="85"/>
        <v>0</v>
      </c>
      <c r="AJ253" s="33"/>
      <c r="AK253" s="33">
        <f t="shared" si="86"/>
        <v>0</v>
      </c>
      <c r="AL253" s="33"/>
      <c r="AM253" s="33">
        <f t="shared" si="87"/>
        <v>0</v>
      </c>
      <c r="AN253" s="34">
        <f t="shared" si="88"/>
        <v>0</v>
      </c>
      <c r="AO253" s="34">
        <f t="shared" si="74"/>
        <v>0</v>
      </c>
      <c r="AP253" s="34">
        <f t="shared" si="70"/>
        <v>32.5</v>
      </c>
      <c r="AQ253" s="163">
        <f t="shared" si="71"/>
        <v>4889.95</v>
      </c>
      <c r="AR253" s="100"/>
      <c r="AS253" s="35"/>
      <c r="AT253" s="36">
        <f t="shared" si="67"/>
        <v>0</v>
      </c>
      <c r="AU253" s="37" t="str">
        <f t="shared" si="75"/>
        <v>NÃO MEDIDO</v>
      </c>
      <c r="AV253" s="38"/>
      <c r="AW253" s="39"/>
    </row>
    <row r="254" spans="1:49" s="2" customFormat="1" ht="90" customHeight="1" x14ac:dyDescent="0.2">
      <c r="A254" s="2" t="s">
        <v>134</v>
      </c>
      <c r="C254" s="78" t="s">
        <v>507</v>
      </c>
      <c r="D254" s="29" t="s">
        <v>508</v>
      </c>
      <c r="E254" s="30" t="s">
        <v>54</v>
      </c>
      <c r="F254" s="66">
        <v>66</v>
      </c>
      <c r="G254" s="67"/>
      <c r="H254" s="68"/>
      <c r="I254" s="66">
        <f t="shared" si="68"/>
        <v>66</v>
      </c>
      <c r="J254" s="31">
        <v>67.38</v>
      </c>
      <c r="K254" s="32">
        <f t="shared" si="69"/>
        <v>4447.08</v>
      </c>
      <c r="L254" s="33"/>
      <c r="M254" s="33">
        <f t="shared" si="72"/>
        <v>0</v>
      </c>
      <c r="N254" s="33"/>
      <c r="O254" s="33">
        <f t="shared" si="73"/>
        <v>0</v>
      </c>
      <c r="P254" s="33"/>
      <c r="Q254" s="33">
        <f t="shared" si="76"/>
        <v>0</v>
      </c>
      <c r="R254" s="33"/>
      <c r="S254" s="33">
        <f t="shared" si="77"/>
        <v>0</v>
      </c>
      <c r="T254" s="33"/>
      <c r="U254" s="33">
        <f t="shared" si="78"/>
        <v>0</v>
      </c>
      <c r="V254" s="33"/>
      <c r="W254" s="33">
        <f t="shared" si="79"/>
        <v>0</v>
      </c>
      <c r="X254" s="33"/>
      <c r="Y254" s="33">
        <f t="shared" si="80"/>
        <v>0</v>
      </c>
      <c r="Z254" s="33"/>
      <c r="AA254" s="33">
        <f t="shared" si="81"/>
        <v>0</v>
      </c>
      <c r="AB254" s="33"/>
      <c r="AC254" s="33">
        <f t="shared" si="82"/>
        <v>0</v>
      </c>
      <c r="AD254" s="33"/>
      <c r="AE254" s="33">
        <f t="shared" si="83"/>
        <v>0</v>
      </c>
      <c r="AF254" s="33"/>
      <c r="AG254" s="33">
        <f t="shared" si="84"/>
        <v>0</v>
      </c>
      <c r="AH254" s="33"/>
      <c r="AI254" s="33">
        <f t="shared" si="85"/>
        <v>0</v>
      </c>
      <c r="AJ254" s="33"/>
      <c r="AK254" s="33">
        <f t="shared" si="86"/>
        <v>0</v>
      </c>
      <c r="AL254" s="33"/>
      <c r="AM254" s="33">
        <f t="shared" si="87"/>
        <v>0</v>
      </c>
      <c r="AN254" s="34">
        <f t="shared" si="88"/>
        <v>0</v>
      </c>
      <c r="AO254" s="34">
        <f t="shared" si="74"/>
        <v>0</v>
      </c>
      <c r="AP254" s="34">
        <f t="shared" si="70"/>
        <v>66</v>
      </c>
      <c r="AQ254" s="163">
        <f t="shared" si="71"/>
        <v>4447.08</v>
      </c>
      <c r="AR254" s="100"/>
      <c r="AS254" s="35"/>
      <c r="AT254" s="36">
        <f t="shared" si="67"/>
        <v>0</v>
      </c>
      <c r="AU254" s="37" t="str">
        <f t="shared" si="75"/>
        <v>NÃO MEDIDO</v>
      </c>
      <c r="AV254" s="38"/>
      <c r="AW254" s="39"/>
    </row>
    <row r="255" spans="1:49" s="2" customFormat="1" ht="44.25" customHeight="1" x14ac:dyDescent="0.2">
      <c r="A255" s="2" t="s">
        <v>134</v>
      </c>
      <c r="C255" s="78" t="s">
        <v>509</v>
      </c>
      <c r="D255" s="29" t="s">
        <v>510</v>
      </c>
      <c r="E255" s="30" t="s">
        <v>58</v>
      </c>
      <c r="F255" s="66">
        <v>14</v>
      </c>
      <c r="G255" s="67"/>
      <c r="H255" s="68"/>
      <c r="I255" s="66">
        <f t="shared" si="68"/>
        <v>14</v>
      </c>
      <c r="J255" s="31">
        <v>63.34</v>
      </c>
      <c r="K255" s="32">
        <f t="shared" si="69"/>
        <v>886.76</v>
      </c>
      <c r="L255" s="33"/>
      <c r="M255" s="33">
        <f t="shared" si="72"/>
        <v>0</v>
      </c>
      <c r="N255" s="33"/>
      <c r="O255" s="33">
        <f t="shared" si="73"/>
        <v>0</v>
      </c>
      <c r="P255" s="33"/>
      <c r="Q255" s="33">
        <f t="shared" si="76"/>
        <v>0</v>
      </c>
      <c r="R255" s="33"/>
      <c r="S255" s="33">
        <f t="shared" si="77"/>
        <v>0</v>
      </c>
      <c r="T255" s="33"/>
      <c r="U255" s="33">
        <f t="shared" si="78"/>
        <v>0</v>
      </c>
      <c r="V255" s="33"/>
      <c r="W255" s="33">
        <f t="shared" si="79"/>
        <v>0</v>
      </c>
      <c r="X255" s="33"/>
      <c r="Y255" s="33">
        <f t="shared" si="80"/>
        <v>0</v>
      </c>
      <c r="Z255" s="33"/>
      <c r="AA255" s="33">
        <f t="shared" si="81"/>
        <v>0</v>
      </c>
      <c r="AB255" s="33"/>
      <c r="AC255" s="33">
        <f t="shared" si="82"/>
        <v>0</v>
      </c>
      <c r="AD255" s="33"/>
      <c r="AE255" s="33">
        <f t="shared" si="83"/>
        <v>0</v>
      </c>
      <c r="AF255" s="33"/>
      <c r="AG255" s="33">
        <f t="shared" si="84"/>
        <v>0</v>
      </c>
      <c r="AH255" s="33"/>
      <c r="AI255" s="33">
        <f t="shared" si="85"/>
        <v>0</v>
      </c>
      <c r="AJ255" s="33"/>
      <c r="AK255" s="33">
        <f t="shared" si="86"/>
        <v>0</v>
      </c>
      <c r="AL255" s="33"/>
      <c r="AM255" s="33">
        <f t="shared" si="87"/>
        <v>0</v>
      </c>
      <c r="AN255" s="34">
        <f t="shared" si="88"/>
        <v>0</v>
      </c>
      <c r="AO255" s="34">
        <f t="shared" si="74"/>
        <v>0</v>
      </c>
      <c r="AP255" s="34">
        <f t="shared" si="70"/>
        <v>14</v>
      </c>
      <c r="AQ255" s="163">
        <f t="shared" si="71"/>
        <v>886.76</v>
      </c>
      <c r="AR255" s="100"/>
      <c r="AS255" s="35"/>
      <c r="AT255" s="36">
        <f t="shared" si="67"/>
        <v>0</v>
      </c>
      <c r="AU255" s="37" t="str">
        <f t="shared" si="75"/>
        <v>NÃO MEDIDO</v>
      </c>
      <c r="AV255" s="38"/>
      <c r="AW255" s="39"/>
    </row>
    <row r="256" spans="1:49" s="2" customFormat="1" ht="41.25" customHeight="1" x14ac:dyDescent="0.2">
      <c r="A256" s="2" t="s">
        <v>135</v>
      </c>
      <c r="C256" s="78">
        <v>230200</v>
      </c>
      <c r="D256" s="29" t="s">
        <v>511</v>
      </c>
      <c r="E256" s="30"/>
      <c r="F256" s="66"/>
      <c r="G256" s="67"/>
      <c r="H256" s="68"/>
      <c r="I256" s="66">
        <f t="shared" si="68"/>
        <v>0</v>
      </c>
      <c r="J256" s="31"/>
      <c r="K256" s="32">
        <f t="shared" si="69"/>
        <v>0</v>
      </c>
      <c r="L256" s="33"/>
      <c r="M256" s="33">
        <f t="shared" si="72"/>
        <v>0</v>
      </c>
      <c r="N256" s="33"/>
      <c r="O256" s="33">
        <f t="shared" si="73"/>
        <v>0</v>
      </c>
      <c r="P256" s="33"/>
      <c r="Q256" s="33">
        <f t="shared" si="76"/>
        <v>0</v>
      </c>
      <c r="R256" s="33"/>
      <c r="S256" s="33">
        <f t="shared" si="77"/>
        <v>0</v>
      </c>
      <c r="T256" s="33"/>
      <c r="U256" s="33">
        <f t="shared" si="78"/>
        <v>0</v>
      </c>
      <c r="V256" s="33"/>
      <c r="W256" s="33">
        <f t="shared" si="79"/>
        <v>0</v>
      </c>
      <c r="X256" s="33"/>
      <c r="Y256" s="33">
        <f t="shared" si="80"/>
        <v>0</v>
      </c>
      <c r="Z256" s="33"/>
      <c r="AA256" s="33">
        <f t="shared" si="81"/>
        <v>0</v>
      </c>
      <c r="AB256" s="33"/>
      <c r="AC256" s="33">
        <f t="shared" si="82"/>
        <v>0</v>
      </c>
      <c r="AD256" s="33"/>
      <c r="AE256" s="33">
        <f t="shared" si="83"/>
        <v>0</v>
      </c>
      <c r="AF256" s="33"/>
      <c r="AG256" s="33">
        <f t="shared" si="84"/>
        <v>0</v>
      </c>
      <c r="AH256" s="33"/>
      <c r="AI256" s="33">
        <f t="shared" si="85"/>
        <v>0</v>
      </c>
      <c r="AJ256" s="33"/>
      <c r="AK256" s="33">
        <f t="shared" si="86"/>
        <v>0</v>
      </c>
      <c r="AL256" s="33"/>
      <c r="AM256" s="33">
        <f t="shared" si="87"/>
        <v>0</v>
      </c>
      <c r="AN256" s="34">
        <f t="shared" si="88"/>
        <v>0</v>
      </c>
      <c r="AO256" s="34">
        <f t="shared" si="74"/>
        <v>0</v>
      </c>
      <c r="AP256" s="34">
        <f t="shared" si="70"/>
        <v>0</v>
      </c>
      <c r="AQ256" s="163">
        <f t="shared" si="71"/>
        <v>0</v>
      </c>
      <c r="AR256" s="100"/>
      <c r="AS256" s="35"/>
      <c r="AT256" s="36">
        <f t="shared" si="67"/>
        <v>0</v>
      </c>
      <c r="AU256" s="37" t="str">
        <f>IF(COUNTIF(AU257:AU260,"MEDIDO")&lt;&gt;0,"MEDIDO","NÃO MEDIDO")</f>
        <v>NÃO MEDIDO</v>
      </c>
      <c r="AV256" s="38"/>
      <c r="AW256" s="39"/>
    </row>
    <row r="257" spans="1:49" s="2" customFormat="1" ht="49.5" customHeight="1" x14ac:dyDescent="0.2">
      <c r="A257" s="2" t="s">
        <v>134</v>
      </c>
      <c r="C257" s="78" t="s">
        <v>512</v>
      </c>
      <c r="D257" s="29" t="s">
        <v>513</v>
      </c>
      <c r="E257" s="30" t="s">
        <v>57</v>
      </c>
      <c r="F257" s="66">
        <v>20</v>
      </c>
      <c r="G257" s="67"/>
      <c r="H257" s="68"/>
      <c r="I257" s="66">
        <f t="shared" si="68"/>
        <v>20</v>
      </c>
      <c r="J257" s="31">
        <v>27.17</v>
      </c>
      <c r="K257" s="32">
        <f t="shared" si="69"/>
        <v>543.4</v>
      </c>
      <c r="L257" s="33"/>
      <c r="M257" s="33">
        <f t="shared" si="72"/>
        <v>0</v>
      </c>
      <c r="N257" s="33"/>
      <c r="O257" s="33">
        <f t="shared" si="73"/>
        <v>0</v>
      </c>
      <c r="P257" s="33"/>
      <c r="Q257" s="33">
        <f t="shared" si="76"/>
        <v>0</v>
      </c>
      <c r="R257" s="33"/>
      <c r="S257" s="33">
        <f t="shared" si="77"/>
        <v>0</v>
      </c>
      <c r="T257" s="33"/>
      <c r="U257" s="33">
        <f t="shared" si="78"/>
        <v>0</v>
      </c>
      <c r="V257" s="33"/>
      <c r="W257" s="33">
        <f t="shared" si="79"/>
        <v>0</v>
      </c>
      <c r="X257" s="33"/>
      <c r="Y257" s="33">
        <f t="shared" si="80"/>
        <v>0</v>
      </c>
      <c r="Z257" s="33"/>
      <c r="AA257" s="33">
        <f t="shared" si="81"/>
        <v>0</v>
      </c>
      <c r="AB257" s="33"/>
      <c r="AC257" s="33">
        <f t="shared" si="82"/>
        <v>0</v>
      </c>
      <c r="AD257" s="33"/>
      <c r="AE257" s="33">
        <f t="shared" si="83"/>
        <v>0</v>
      </c>
      <c r="AF257" s="33"/>
      <c r="AG257" s="33">
        <f t="shared" si="84"/>
        <v>0</v>
      </c>
      <c r="AH257" s="33"/>
      <c r="AI257" s="33">
        <f t="shared" si="85"/>
        <v>0</v>
      </c>
      <c r="AJ257" s="33"/>
      <c r="AK257" s="33">
        <f t="shared" si="86"/>
        <v>0</v>
      </c>
      <c r="AL257" s="33"/>
      <c r="AM257" s="33">
        <f t="shared" si="87"/>
        <v>0</v>
      </c>
      <c r="AN257" s="34">
        <f t="shared" si="88"/>
        <v>0</v>
      </c>
      <c r="AO257" s="34">
        <f t="shared" si="74"/>
        <v>0</v>
      </c>
      <c r="AP257" s="34">
        <f t="shared" si="70"/>
        <v>20</v>
      </c>
      <c r="AQ257" s="163">
        <f t="shared" si="71"/>
        <v>543.4</v>
      </c>
      <c r="AR257" s="100"/>
      <c r="AS257" s="35"/>
      <c r="AT257" s="36">
        <f t="shared" si="67"/>
        <v>0</v>
      </c>
      <c r="AU257" s="37" t="str">
        <f t="shared" si="75"/>
        <v>NÃO MEDIDO</v>
      </c>
      <c r="AV257" s="38"/>
      <c r="AW257" s="39"/>
    </row>
    <row r="258" spans="1:49" s="2" customFormat="1" ht="47.25" customHeight="1" x14ac:dyDescent="0.2">
      <c r="A258" s="2" t="s">
        <v>134</v>
      </c>
      <c r="C258" s="78" t="s">
        <v>514</v>
      </c>
      <c r="D258" s="29" t="s">
        <v>515</v>
      </c>
      <c r="E258" s="30" t="s">
        <v>50</v>
      </c>
      <c r="F258" s="66">
        <v>14</v>
      </c>
      <c r="G258" s="67"/>
      <c r="H258" s="68"/>
      <c r="I258" s="66">
        <f t="shared" si="68"/>
        <v>14</v>
      </c>
      <c r="J258" s="31">
        <v>418.92</v>
      </c>
      <c r="K258" s="32">
        <f t="shared" si="69"/>
        <v>5864.88</v>
      </c>
      <c r="L258" s="33"/>
      <c r="M258" s="33">
        <f t="shared" si="72"/>
        <v>0</v>
      </c>
      <c r="N258" s="33"/>
      <c r="O258" s="33">
        <f t="shared" si="73"/>
        <v>0</v>
      </c>
      <c r="P258" s="33"/>
      <c r="Q258" s="33">
        <f t="shared" si="76"/>
        <v>0</v>
      </c>
      <c r="R258" s="33"/>
      <c r="S258" s="33">
        <f t="shared" si="77"/>
        <v>0</v>
      </c>
      <c r="T258" s="33"/>
      <c r="U258" s="33">
        <f t="shared" si="78"/>
        <v>0</v>
      </c>
      <c r="V258" s="33"/>
      <c r="W258" s="33">
        <f t="shared" si="79"/>
        <v>0</v>
      </c>
      <c r="X258" s="33"/>
      <c r="Y258" s="33">
        <f t="shared" si="80"/>
        <v>0</v>
      </c>
      <c r="Z258" s="33"/>
      <c r="AA258" s="33">
        <f t="shared" si="81"/>
        <v>0</v>
      </c>
      <c r="AB258" s="33"/>
      <c r="AC258" s="33">
        <f t="shared" si="82"/>
        <v>0</v>
      </c>
      <c r="AD258" s="33"/>
      <c r="AE258" s="33">
        <f t="shared" si="83"/>
        <v>0</v>
      </c>
      <c r="AF258" s="33"/>
      <c r="AG258" s="33">
        <f t="shared" si="84"/>
        <v>0</v>
      </c>
      <c r="AH258" s="33"/>
      <c r="AI258" s="33">
        <f t="shared" si="85"/>
        <v>0</v>
      </c>
      <c r="AJ258" s="33"/>
      <c r="AK258" s="33">
        <f t="shared" si="86"/>
        <v>0</v>
      </c>
      <c r="AL258" s="33"/>
      <c r="AM258" s="33">
        <f t="shared" si="87"/>
        <v>0</v>
      </c>
      <c r="AN258" s="34">
        <f t="shared" si="88"/>
        <v>0</v>
      </c>
      <c r="AO258" s="34">
        <f t="shared" si="74"/>
        <v>0</v>
      </c>
      <c r="AP258" s="34">
        <f t="shared" si="70"/>
        <v>14</v>
      </c>
      <c r="AQ258" s="163">
        <f t="shared" si="71"/>
        <v>5864.88</v>
      </c>
      <c r="AR258" s="100"/>
      <c r="AS258" s="35"/>
      <c r="AT258" s="36">
        <f t="shared" si="67"/>
        <v>0</v>
      </c>
      <c r="AU258" s="37" t="str">
        <f t="shared" si="75"/>
        <v>NÃO MEDIDO</v>
      </c>
      <c r="AV258" s="38"/>
      <c r="AW258" s="39"/>
    </row>
    <row r="259" spans="1:49" s="2" customFormat="1" ht="65.25" customHeight="1" x14ac:dyDescent="0.2">
      <c r="A259" s="2" t="s">
        <v>134</v>
      </c>
      <c r="C259" s="78" t="s">
        <v>516</v>
      </c>
      <c r="D259" s="29" t="s">
        <v>517</v>
      </c>
      <c r="E259" s="30" t="s">
        <v>57</v>
      </c>
      <c r="F259" s="66">
        <v>2</v>
      </c>
      <c r="G259" s="67"/>
      <c r="H259" s="68"/>
      <c r="I259" s="66">
        <f t="shared" si="68"/>
        <v>2</v>
      </c>
      <c r="J259" s="31">
        <v>197.37</v>
      </c>
      <c r="K259" s="32">
        <f t="shared" si="69"/>
        <v>394.74</v>
      </c>
      <c r="L259" s="33"/>
      <c r="M259" s="33">
        <f t="shared" si="72"/>
        <v>0</v>
      </c>
      <c r="N259" s="33"/>
      <c r="O259" s="33">
        <f t="shared" si="73"/>
        <v>0</v>
      </c>
      <c r="P259" s="33"/>
      <c r="Q259" s="33">
        <f t="shared" si="76"/>
        <v>0</v>
      </c>
      <c r="R259" s="33"/>
      <c r="S259" s="33">
        <f t="shared" si="77"/>
        <v>0</v>
      </c>
      <c r="T259" s="33"/>
      <c r="U259" s="33">
        <f t="shared" si="78"/>
        <v>0</v>
      </c>
      <c r="V259" s="33"/>
      <c r="W259" s="33">
        <f t="shared" si="79"/>
        <v>0</v>
      </c>
      <c r="X259" s="33"/>
      <c r="Y259" s="33">
        <f t="shared" si="80"/>
        <v>0</v>
      </c>
      <c r="Z259" s="33"/>
      <c r="AA259" s="33">
        <f t="shared" si="81"/>
        <v>0</v>
      </c>
      <c r="AB259" s="33"/>
      <c r="AC259" s="33">
        <f t="shared" si="82"/>
        <v>0</v>
      </c>
      <c r="AD259" s="33"/>
      <c r="AE259" s="33">
        <f t="shared" si="83"/>
        <v>0</v>
      </c>
      <c r="AF259" s="33"/>
      <c r="AG259" s="33">
        <f t="shared" si="84"/>
        <v>0</v>
      </c>
      <c r="AH259" s="33"/>
      <c r="AI259" s="33">
        <f t="shared" si="85"/>
        <v>0</v>
      </c>
      <c r="AJ259" s="33"/>
      <c r="AK259" s="33">
        <f t="shared" si="86"/>
        <v>0</v>
      </c>
      <c r="AL259" s="33"/>
      <c r="AM259" s="33">
        <f t="shared" si="87"/>
        <v>0</v>
      </c>
      <c r="AN259" s="34">
        <f t="shared" si="88"/>
        <v>0</v>
      </c>
      <c r="AO259" s="34">
        <f t="shared" si="74"/>
        <v>0</v>
      </c>
      <c r="AP259" s="34">
        <f t="shared" si="70"/>
        <v>2</v>
      </c>
      <c r="AQ259" s="163">
        <f t="shared" si="71"/>
        <v>394.74</v>
      </c>
      <c r="AR259" s="100"/>
      <c r="AS259" s="35"/>
      <c r="AT259" s="36">
        <f t="shared" si="67"/>
        <v>0</v>
      </c>
      <c r="AU259" s="37" t="str">
        <f t="shared" si="75"/>
        <v>NÃO MEDIDO</v>
      </c>
      <c r="AV259" s="38"/>
      <c r="AW259" s="39"/>
    </row>
    <row r="260" spans="1:49" s="2" customFormat="1" ht="60.75" customHeight="1" x14ac:dyDescent="0.2">
      <c r="A260" s="2" t="s">
        <v>134</v>
      </c>
      <c r="C260" s="78" t="s">
        <v>518</v>
      </c>
      <c r="D260" s="29" t="s">
        <v>519</v>
      </c>
      <c r="E260" s="30" t="s">
        <v>54</v>
      </c>
      <c r="F260" s="66">
        <v>115.5</v>
      </c>
      <c r="G260" s="67"/>
      <c r="H260" s="68"/>
      <c r="I260" s="66">
        <f t="shared" si="68"/>
        <v>115.5</v>
      </c>
      <c r="J260" s="31">
        <v>20.76</v>
      </c>
      <c r="K260" s="32">
        <f t="shared" si="69"/>
        <v>2397.7800000000002</v>
      </c>
      <c r="L260" s="33"/>
      <c r="M260" s="33">
        <f t="shared" si="72"/>
        <v>0</v>
      </c>
      <c r="N260" s="33"/>
      <c r="O260" s="33">
        <f t="shared" si="73"/>
        <v>0</v>
      </c>
      <c r="P260" s="33"/>
      <c r="Q260" s="33">
        <f t="shared" si="76"/>
        <v>0</v>
      </c>
      <c r="R260" s="33"/>
      <c r="S260" s="33">
        <f t="shared" si="77"/>
        <v>0</v>
      </c>
      <c r="T260" s="33"/>
      <c r="U260" s="33">
        <f t="shared" si="78"/>
        <v>0</v>
      </c>
      <c r="V260" s="33"/>
      <c r="W260" s="33">
        <f t="shared" si="79"/>
        <v>0</v>
      </c>
      <c r="X260" s="33"/>
      <c r="Y260" s="33">
        <f t="shared" si="80"/>
        <v>0</v>
      </c>
      <c r="Z260" s="33"/>
      <c r="AA260" s="33">
        <f t="shared" si="81"/>
        <v>0</v>
      </c>
      <c r="AB260" s="33"/>
      <c r="AC260" s="33">
        <f t="shared" si="82"/>
        <v>0</v>
      </c>
      <c r="AD260" s="33"/>
      <c r="AE260" s="33">
        <f t="shared" si="83"/>
        <v>0</v>
      </c>
      <c r="AF260" s="33"/>
      <c r="AG260" s="33">
        <f t="shared" si="84"/>
        <v>0</v>
      </c>
      <c r="AH260" s="33"/>
      <c r="AI260" s="33">
        <f t="shared" si="85"/>
        <v>0</v>
      </c>
      <c r="AJ260" s="33"/>
      <c r="AK260" s="33">
        <f t="shared" si="86"/>
        <v>0</v>
      </c>
      <c r="AL260" s="33"/>
      <c r="AM260" s="33">
        <f t="shared" si="87"/>
        <v>0</v>
      </c>
      <c r="AN260" s="34">
        <f t="shared" si="88"/>
        <v>0</v>
      </c>
      <c r="AO260" s="34">
        <f t="shared" si="74"/>
        <v>0</v>
      </c>
      <c r="AP260" s="34">
        <f t="shared" si="70"/>
        <v>115.5</v>
      </c>
      <c r="AQ260" s="163">
        <f t="shared" si="71"/>
        <v>2397.7800000000002</v>
      </c>
      <c r="AR260" s="100"/>
      <c r="AS260" s="35"/>
      <c r="AT260" s="36">
        <f t="shared" si="67"/>
        <v>0</v>
      </c>
      <c r="AU260" s="37" t="str">
        <f t="shared" si="75"/>
        <v>NÃO MEDIDO</v>
      </c>
      <c r="AV260" s="38"/>
      <c r="AW260" s="39"/>
    </row>
    <row r="261" spans="1:49" s="2" customFormat="1" ht="39" customHeight="1" x14ac:dyDescent="0.2">
      <c r="A261" s="2" t="s">
        <v>135</v>
      </c>
      <c r="C261" s="78">
        <v>230400</v>
      </c>
      <c r="D261" s="29" t="s">
        <v>129</v>
      </c>
      <c r="E261" s="30"/>
      <c r="F261" s="66"/>
      <c r="G261" s="67"/>
      <c r="H261" s="68"/>
      <c r="I261" s="66">
        <f t="shared" si="68"/>
        <v>0</v>
      </c>
      <c r="J261" s="31"/>
      <c r="K261" s="32">
        <f t="shared" si="69"/>
        <v>0</v>
      </c>
      <c r="L261" s="33"/>
      <c r="M261" s="33">
        <f t="shared" si="72"/>
        <v>0</v>
      </c>
      <c r="N261" s="33"/>
      <c r="O261" s="33">
        <f t="shared" si="73"/>
        <v>0</v>
      </c>
      <c r="P261" s="33"/>
      <c r="Q261" s="33">
        <f t="shared" si="76"/>
        <v>0</v>
      </c>
      <c r="R261" s="33"/>
      <c r="S261" s="33">
        <f t="shared" si="77"/>
        <v>0</v>
      </c>
      <c r="T261" s="33"/>
      <c r="U261" s="33">
        <f t="shared" si="78"/>
        <v>0</v>
      </c>
      <c r="V261" s="33"/>
      <c r="W261" s="33">
        <f t="shared" si="79"/>
        <v>0</v>
      </c>
      <c r="X261" s="33"/>
      <c r="Y261" s="33">
        <f t="shared" si="80"/>
        <v>0</v>
      </c>
      <c r="Z261" s="33"/>
      <c r="AA261" s="33">
        <f t="shared" si="81"/>
        <v>0</v>
      </c>
      <c r="AB261" s="33"/>
      <c r="AC261" s="33">
        <f t="shared" si="82"/>
        <v>0</v>
      </c>
      <c r="AD261" s="33"/>
      <c r="AE261" s="33">
        <f t="shared" si="83"/>
        <v>0</v>
      </c>
      <c r="AF261" s="33"/>
      <c r="AG261" s="33">
        <f t="shared" si="84"/>
        <v>0</v>
      </c>
      <c r="AH261" s="33"/>
      <c r="AI261" s="33">
        <f t="shared" si="85"/>
        <v>0</v>
      </c>
      <c r="AJ261" s="33"/>
      <c r="AK261" s="33">
        <f t="shared" si="86"/>
        <v>0</v>
      </c>
      <c r="AL261" s="33"/>
      <c r="AM261" s="33">
        <f t="shared" si="87"/>
        <v>0</v>
      </c>
      <c r="AN261" s="34">
        <f t="shared" si="88"/>
        <v>0</v>
      </c>
      <c r="AO261" s="34">
        <f t="shared" si="74"/>
        <v>0</v>
      </c>
      <c r="AP261" s="34">
        <f t="shared" si="70"/>
        <v>0</v>
      </c>
      <c r="AQ261" s="163">
        <f t="shared" si="71"/>
        <v>0</v>
      </c>
      <c r="AR261" s="100"/>
      <c r="AS261" s="35"/>
      <c r="AT261" s="36">
        <f t="shared" si="67"/>
        <v>0</v>
      </c>
      <c r="AU261" s="37" t="str">
        <f>IF(COUNTIF(AU262:AU265,"MEDIDO")&lt;&gt;0,"MEDIDO","NÃO MEDIDO")</f>
        <v>NÃO MEDIDO</v>
      </c>
      <c r="AV261" s="38"/>
      <c r="AW261" s="39"/>
    </row>
    <row r="262" spans="1:49" s="2" customFormat="1" ht="59.25" customHeight="1" x14ac:dyDescent="0.2">
      <c r="A262" s="1" t="s">
        <v>134</v>
      </c>
      <c r="B262" s="1"/>
      <c r="C262" s="78" t="s">
        <v>520</v>
      </c>
      <c r="D262" s="29" t="s">
        <v>521</v>
      </c>
      <c r="E262" s="30" t="s">
        <v>54</v>
      </c>
      <c r="F262" s="66">
        <v>0.5</v>
      </c>
      <c r="G262" s="67"/>
      <c r="H262" s="68"/>
      <c r="I262" s="66">
        <f t="shared" si="68"/>
        <v>0.5</v>
      </c>
      <c r="J262" s="31">
        <v>47.16</v>
      </c>
      <c r="K262" s="32">
        <f t="shared" si="69"/>
        <v>23.58</v>
      </c>
      <c r="L262" s="33"/>
      <c r="M262" s="33">
        <f t="shared" si="72"/>
        <v>0</v>
      </c>
      <c r="N262" s="33"/>
      <c r="O262" s="33">
        <f t="shared" si="73"/>
        <v>0</v>
      </c>
      <c r="P262" s="33"/>
      <c r="Q262" s="33">
        <f t="shared" si="76"/>
        <v>0</v>
      </c>
      <c r="R262" s="33"/>
      <c r="S262" s="33">
        <f t="shared" si="77"/>
        <v>0</v>
      </c>
      <c r="T262" s="33"/>
      <c r="U262" s="33">
        <f t="shared" si="78"/>
        <v>0</v>
      </c>
      <c r="V262" s="33"/>
      <c r="W262" s="33">
        <f t="shared" si="79"/>
        <v>0</v>
      </c>
      <c r="X262" s="33"/>
      <c r="Y262" s="33">
        <f t="shared" si="80"/>
        <v>0</v>
      </c>
      <c r="Z262" s="33"/>
      <c r="AA262" s="33">
        <f t="shared" si="81"/>
        <v>0</v>
      </c>
      <c r="AB262" s="33"/>
      <c r="AC262" s="33">
        <f t="shared" si="82"/>
        <v>0</v>
      </c>
      <c r="AD262" s="33"/>
      <c r="AE262" s="33">
        <f t="shared" si="83"/>
        <v>0</v>
      </c>
      <c r="AF262" s="33"/>
      <c r="AG262" s="33">
        <f t="shared" si="84"/>
        <v>0</v>
      </c>
      <c r="AH262" s="33"/>
      <c r="AI262" s="33">
        <f t="shared" si="85"/>
        <v>0</v>
      </c>
      <c r="AJ262" s="33"/>
      <c r="AK262" s="33">
        <f t="shared" si="86"/>
        <v>0</v>
      </c>
      <c r="AL262" s="33"/>
      <c r="AM262" s="33">
        <f t="shared" si="87"/>
        <v>0</v>
      </c>
      <c r="AN262" s="34">
        <f t="shared" si="88"/>
        <v>0</v>
      </c>
      <c r="AO262" s="34">
        <f t="shared" si="74"/>
        <v>0</v>
      </c>
      <c r="AP262" s="34">
        <f t="shared" si="70"/>
        <v>0.5</v>
      </c>
      <c r="AQ262" s="163">
        <f t="shared" si="71"/>
        <v>23.58</v>
      </c>
      <c r="AR262" s="100"/>
      <c r="AS262" s="35"/>
      <c r="AT262" s="36">
        <f t="shared" si="67"/>
        <v>0</v>
      </c>
      <c r="AU262" s="37" t="str">
        <f t="shared" si="75"/>
        <v>NÃO MEDIDO</v>
      </c>
      <c r="AV262" s="38"/>
      <c r="AW262" s="39"/>
    </row>
    <row r="263" spans="1:49" s="2" customFormat="1" ht="60" customHeight="1" x14ac:dyDescent="0.2">
      <c r="A263" s="2" t="s">
        <v>134</v>
      </c>
      <c r="C263" s="78" t="s">
        <v>204</v>
      </c>
      <c r="D263" s="29" t="s">
        <v>205</v>
      </c>
      <c r="E263" s="30" t="s">
        <v>54</v>
      </c>
      <c r="F263" s="66">
        <v>0.01</v>
      </c>
      <c r="G263" s="67"/>
      <c r="H263" s="68"/>
      <c r="I263" s="66">
        <f t="shared" si="68"/>
        <v>0.01</v>
      </c>
      <c r="J263" s="31">
        <v>101.53</v>
      </c>
      <c r="K263" s="32">
        <f t="shared" si="69"/>
        <v>1.02</v>
      </c>
      <c r="L263" s="33"/>
      <c r="M263" s="33">
        <f t="shared" si="72"/>
        <v>0</v>
      </c>
      <c r="N263" s="33"/>
      <c r="O263" s="33">
        <f t="shared" si="73"/>
        <v>0</v>
      </c>
      <c r="P263" s="33"/>
      <c r="Q263" s="33">
        <f t="shared" si="76"/>
        <v>0</v>
      </c>
      <c r="R263" s="33"/>
      <c r="S263" s="33">
        <f t="shared" si="77"/>
        <v>0</v>
      </c>
      <c r="T263" s="33"/>
      <c r="U263" s="33">
        <f t="shared" si="78"/>
        <v>0</v>
      </c>
      <c r="V263" s="33"/>
      <c r="W263" s="33">
        <f t="shared" si="79"/>
        <v>0</v>
      </c>
      <c r="X263" s="33"/>
      <c r="Y263" s="33">
        <f t="shared" si="80"/>
        <v>0</v>
      </c>
      <c r="Z263" s="33"/>
      <c r="AA263" s="33">
        <f t="shared" si="81"/>
        <v>0</v>
      </c>
      <c r="AB263" s="33"/>
      <c r="AC263" s="33">
        <f t="shared" si="82"/>
        <v>0</v>
      </c>
      <c r="AD263" s="33"/>
      <c r="AE263" s="33">
        <f t="shared" si="83"/>
        <v>0</v>
      </c>
      <c r="AF263" s="33"/>
      <c r="AG263" s="33">
        <f t="shared" si="84"/>
        <v>0</v>
      </c>
      <c r="AH263" s="33"/>
      <c r="AI263" s="33">
        <f t="shared" si="85"/>
        <v>0</v>
      </c>
      <c r="AJ263" s="33"/>
      <c r="AK263" s="33">
        <f t="shared" si="86"/>
        <v>0</v>
      </c>
      <c r="AL263" s="33"/>
      <c r="AM263" s="33">
        <f t="shared" si="87"/>
        <v>0</v>
      </c>
      <c r="AN263" s="34">
        <f t="shared" si="88"/>
        <v>0</v>
      </c>
      <c r="AO263" s="34">
        <f t="shared" si="74"/>
        <v>0</v>
      </c>
      <c r="AP263" s="34">
        <f t="shared" si="70"/>
        <v>0.01</v>
      </c>
      <c r="AQ263" s="163">
        <f t="shared" si="71"/>
        <v>1.02</v>
      </c>
      <c r="AR263" s="100"/>
      <c r="AS263" s="35"/>
      <c r="AT263" s="36">
        <f t="shared" si="67"/>
        <v>0</v>
      </c>
      <c r="AU263" s="37" t="str">
        <f t="shared" si="75"/>
        <v>NÃO MEDIDO</v>
      </c>
      <c r="AV263" s="38"/>
      <c r="AW263" s="39"/>
    </row>
    <row r="264" spans="1:49" s="2" customFormat="1" ht="41.25" customHeight="1" x14ac:dyDescent="0.2">
      <c r="A264" s="2" t="s">
        <v>134</v>
      </c>
      <c r="C264" s="78" t="s">
        <v>522</v>
      </c>
      <c r="D264" s="29" t="s">
        <v>203</v>
      </c>
      <c r="E264" s="30" t="s">
        <v>54</v>
      </c>
      <c r="F264" s="66">
        <v>12</v>
      </c>
      <c r="G264" s="67"/>
      <c r="H264" s="68"/>
      <c r="I264" s="66">
        <f t="shared" si="68"/>
        <v>12</v>
      </c>
      <c r="J264" s="31">
        <v>1.78</v>
      </c>
      <c r="K264" s="32">
        <f t="shared" si="69"/>
        <v>21.36</v>
      </c>
      <c r="L264" s="33"/>
      <c r="M264" s="33">
        <f t="shared" si="72"/>
        <v>0</v>
      </c>
      <c r="N264" s="33"/>
      <c r="O264" s="33">
        <f t="shared" si="73"/>
        <v>0</v>
      </c>
      <c r="P264" s="33"/>
      <c r="Q264" s="33">
        <f t="shared" si="76"/>
        <v>0</v>
      </c>
      <c r="R264" s="33"/>
      <c r="S264" s="33">
        <f t="shared" si="77"/>
        <v>0</v>
      </c>
      <c r="T264" s="33"/>
      <c r="U264" s="33">
        <f t="shared" si="78"/>
        <v>0</v>
      </c>
      <c r="V264" s="33"/>
      <c r="W264" s="33">
        <f t="shared" si="79"/>
        <v>0</v>
      </c>
      <c r="X264" s="33"/>
      <c r="Y264" s="33">
        <f t="shared" si="80"/>
        <v>0</v>
      </c>
      <c r="Z264" s="33"/>
      <c r="AA264" s="33">
        <f t="shared" si="81"/>
        <v>0</v>
      </c>
      <c r="AB264" s="33"/>
      <c r="AC264" s="33">
        <f t="shared" si="82"/>
        <v>0</v>
      </c>
      <c r="AD264" s="33"/>
      <c r="AE264" s="33">
        <f t="shared" si="83"/>
        <v>0</v>
      </c>
      <c r="AF264" s="33"/>
      <c r="AG264" s="33">
        <f t="shared" si="84"/>
        <v>0</v>
      </c>
      <c r="AH264" s="33"/>
      <c r="AI264" s="33">
        <f t="shared" si="85"/>
        <v>0</v>
      </c>
      <c r="AJ264" s="33"/>
      <c r="AK264" s="33">
        <f t="shared" si="86"/>
        <v>0</v>
      </c>
      <c r="AL264" s="33"/>
      <c r="AM264" s="33">
        <f t="shared" si="87"/>
        <v>0</v>
      </c>
      <c r="AN264" s="34">
        <f t="shared" si="88"/>
        <v>0</v>
      </c>
      <c r="AO264" s="34">
        <f t="shared" si="74"/>
        <v>0</v>
      </c>
      <c r="AP264" s="34">
        <f t="shared" si="70"/>
        <v>12</v>
      </c>
      <c r="AQ264" s="163">
        <f t="shared" si="71"/>
        <v>21.36</v>
      </c>
      <c r="AR264" s="100"/>
      <c r="AS264" s="35"/>
      <c r="AT264" s="36">
        <f t="shared" si="67"/>
        <v>0</v>
      </c>
      <c r="AU264" s="37" t="str">
        <f t="shared" si="75"/>
        <v>NÃO MEDIDO</v>
      </c>
      <c r="AV264" s="38"/>
      <c r="AW264" s="39"/>
    </row>
    <row r="265" spans="1:49" s="2" customFormat="1" ht="44.25" customHeight="1" x14ac:dyDescent="0.2">
      <c r="A265" s="2" t="s">
        <v>134</v>
      </c>
      <c r="C265" s="78" t="s">
        <v>523</v>
      </c>
      <c r="D265" s="29" t="s">
        <v>524</v>
      </c>
      <c r="E265" s="30" t="s">
        <v>57</v>
      </c>
      <c r="F265" s="66">
        <v>1</v>
      </c>
      <c r="G265" s="67"/>
      <c r="H265" s="68"/>
      <c r="I265" s="66">
        <f t="shared" si="68"/>
        <v>1</v>
      </c>
      <c r="J265" s="31">
        <v>3144.54</v>
      </c>
      <c r="K265" s="32">
        <f t="shared" si="69"/>
        <v>3144.54</v>
      </c>
      <c r="L265" s="33"/>
      <c r="M265" s="33">
        <f t="shared" si="72"/>
        <v>0</v>
      </c>
      <c r="N265" s="33"/>
      <c r="O265" s="33">
        <f t="shared" si="73"/>
        <v>0</v>
      </c>
      <c r="P265" s="33"/>
      <c r="Q265" s="33">
        <f t="shared" si="76"/>
        <v>0</v>
      </c>
      <c r="R265" s="33"/>
      <c r="S265" s="33">
        <f t="shared" si="77"/>
        <v>0</v>
      </c>
      <c r="T265" s="33"/>
      <c r="U265" s="33">
        <f t="shared" si="78"/>
        <v>0</v>
      </c>
      <c r="V265" s="33"/>
      <c r="W265" s="33">
        <f t="shared" si="79"/>
        <v>0</v>
      </c>
      <c r="X265" s="33"/>
      <c r="Y265" s="33">
        <f t="shared" si="80"/>
        <v>0</v>
      </c>
      <c r="Z265" s="33"/>
      <c r="AA265" s="33">
        <f t="shared" si="81"/>
        <v>0</v>
      </c>
      <c r="AB265" s="33"/>
      <c r="AC265" s="33">
        <f t="shared" si="82"/>
        <v>0</v>
      </c>
      <c r="AD265" s="33"/>
      <c r="AE265" s="33">
        <f t="shared" si="83"/>
        <v>0</v>
      </c>
      <c r="AF265" s="33"/>
      <c r="AG265" s="33">
        <f t="shared" si="84"/>
        <v>0</v>
      </c>
      <c r="AH265" s="33"/>
      <c r="AI265" s="33">
        <f t="shared" si="85"/>
        <v>0</v>
      </c>
      <c r="AJ265" s="33"/>
      <c r="AK265" s="33">
        <f t="shared" si="86"/>
        <v>0</v>
      </c>
      <c r="AL265" s="33"/>
      <c r="AM265" s="33">
        <f t="shared" si="87"/>
        <v>0</v>
      </c>
      <c r="AN265" s="34">
        <f t="shared" si="88"/>
        <v>0</v>
      </c>
      <c r="AO265" s="34">
        <f t="shared" si="74"/>
        <v>0</v>
      </c>
      <c r="AP265" s="34">
        <f t="shared" si="70"/>
        <v>1</v>
      </c>
      <c r="AQ265" s="163">
        <f t="shared" si="71"/>
        <v>3144.54</v>
      </c>
      <c r="AR265" s="100"/>
      <c r="AS265" s="35"/>
      <c r="AT265" s="36">
        <f t="shared" si="67"/>
        <v>0</v>
      </c>
      <c r="AU265" s="37" t="str">
        <f t="shared" si="75"/>
        <v>NÃO MEDIDO</v>
      </c>
      <c r="AV265" s="38"/>
      <c r="AW265" s="39"/>
    </row>
    <row r="266" spans="1:49" s="2" customFormat="1" ht="35.25" customHeight="1" x14ac:dyDescent="0.2">
      <c r="A266" s="2" t="s">
        <v>135</v>
      </c>
      <c r="C266" s="78">
        <v>24</v>
      </c>
      <c r="D266" s="29" t="s">
        <v>130</v>
      </c>
      <c r="E266" s="30"/>
      <c r="F266" s="66"/>
      <c r="G266" s="67"/>
      <c r="H266" s="68"/>
      <c r="I266" s="66">
        <f t="shared" si="68"/>
        <v>0</v>
      </c>
      <c r="J266" s="31"/>
      <c r="K266" s="32">
        <f t="shared" si="69"/>
        <v>0</v>
      </c>
      <c r="L266" s="33"/>
      <c r="M266" s="33">
        <f t="shared" si="72"/>
        <v>0</v>
      </c>
      <c r="N266" s="33"/>
      <c r="O266" s="33">
        <f t="shared" si="73"/>
        <v>0</v>
      </c>
      <c r="P266" s="33"/>
      <c r="Q266" s="33">
        <f t="shared" si="76"/>
        <v>0</v>
      </c>
      <c r="R266" s="33"/>
      <c r="S266" s="33">
        <f t="shared" si="77"/>
        <v>0</v>
      </c>
      <c r="T266" s="33"/>
      <c r="U266" s="33">
        <f t="shared" si="78"/>
        <v>0</v>
      </c>
      <c r="V266" s="33"/>
      <c r="W266" s="33">
        <f t="shared" si="79"/>
        <v>0</v>
      </c>
      <c r="X266" s="33"/>
      <c r="Y266" s="33">
        <f t="shared" si="80"/>
        <v>0</v>
      </c>
      <c r="Z266" s="33"/>
      <c r="AA266" s="33">
        <f t="shared" si="81"/>
        <v>0</v>
      </c>
      <c r="AB266" s="33"/>
      <c r="AC266" s="33">
        <f t="shared" si="82"/>
        <v>0</v>
      </c>
      <c r="AD266" s="33"/>
      <c r="AE266" s="33">
        <f t="shared" si="83"/>
        <v>0</v>
      </c>
      <c r="AF266" s="33"/>
      <c r="AG266" s="33">
        <f t="shared" si="84"/>
        <v>0</v>
      </c>
      <c r="AH266" s="33"/>
      <c r="AI266" s="33">
        <f t="shared" si="85"/>
        <v>0</v>
      </c>
      <c r="AJ266" s="33"/>
      <c r="AK266" s="33">
        <f t="shared" si="86"/>
        <v>0</v>
      </c>
      <c r="AL266" s="33"/>
      <c r="AM266" s="33">
        <f t="shared" si="87"/>
        <v>0</v>
      </c>
      <c r="AN266" s="34">
        <f t="shared" si="88"/>
        <v>0</v>
      </c>
      <c r="AO266" s="34">
        <f t="shared" si="74"/>
        <v>0</v>
      </c>
      <c r="AP266" s="34">
        <f t="shared" si="70"/>
        <v>0</v>
      </c>
      <c r="AQ266" s="163">
        <f t="shared" si="71"/>
        <v>0</v>
      </c>
      <c r="AR266" s="100"/>
      <c r="AS266" s="35"/>
      <c r="AT266" s="36">
        <f t="shared" si="67"/>
        <v>0</v>
      </c>
      <c r="AU266" s="37" t="str">
        <f>IF(COUNTIF(AU267:AU268,"MEDIDO")&lt;&gt;0,"MEDIDO","NÃO MEDIDO")</f>
        <v>NÃO MEDIDO</v>
      </c>
      <c r="AV266" s="38"/>
      <c r="AW266" s="39"/>
    </row>
    <row r="267" spans="1:49" s="2" customFormat="1" ht="35.25" customHeight="1" x14ac:dyDescent="0.2">
      <c r="A267" s="2" t="s">
        <v>135</v>
      </c>
      <c r="C267" s="78">
        <v>240200</v>
      </c>
      <c r="D267" s="29" t="s">
        <v>131</v>
      </c>
      <c r="E267" s="30"/>
      <c r="F267" s="66"/>
      <c r="G267" s="67"/>
      <c r="H267" s="68"/>
      <c r="I267" s="66">
        <f t="shared" si="68"/>
        <v>0</v>
      </c>
      <c r="J267" s="31"/>
      <c r="K267" s="32">
        <f t="shared" si="69"/>
        <v>0</v>
      </c>
      <c r="L267" s="33"/>
      <c r="M267" s="33">
        <f t="shared" si="72"/>
        <v>0</v>
      </c>
      <c r="N267" s="33"/>
      <c r="O267" s="33">
        <f t="shared" si="73"/>
        <v>0</v>
      </c>
      <c r="P267" s="33"/>
      <c r="Q267" s="33">
        <f t="shared" si="76"/>
        <v>0</v>
      </c>
      <c r="R267" s="33"/>
      <c r="S267" s="33">
        <f t="shared" si="77"/>
        <v>0</v>
      </c>
      <c r="T267" s="33"/>
      <c r="U267" s="33">
        <f t="shared" si="78"/>
        <v>0</v>
      </c>
      <c r="V267" s="33"/>
      <c r="W267" s="33">
        <f t="shared" si="79"/>
        <v>0</v>
      </c>
      <c r="X267" s="33"/>
      <c r="Y267" s="33">
        <f t="shared" si="80"/>
        <v>0</v>
      </c>
      <c r="Z267" s="33"/>
      <c r="AA267" s="33">
        <f t="shared" si="81"/>
        <v>0</v>
      </c>
      <c r="AB267" s="33"/>
      <c r="AC267" s="33">
        <f t="shared" si="82"/>
        <v>0</v>
      </c>
      <c r="AD267" s="33"/>
      <c r="AE267" s="33">
        <f t="shared" si="83"/>
        <v>0</v>
      </c>
      <c r="AF267" s="33"/>
      <c r="AG267" s="33">
        <f t="shared" si="84"/>
        <v>0</v>
      </c>
      <c r="AH267" s="33"/>
      <c r="AI267" s="33">
        <f t="shared" si="85"/>
        <v>0</v>
      </c>
      <c r="AJ267" s="33"/>
      <c r="AK267" s="33">
        <f t="shared" si="86"/>
        <v>0</v>
      </c>
      <c r="AL267" s="33"/>
      <c r="AM267" s="33">
        <f t="shared" si="87"/>
        <v>0</v>
      </c>
      <c r="AN267" s="34">
        <f t="shared" si="88"/>
        <v>0</v>
      </c>
      <c r="AO267" s="34">
        <f t="shared" si="74"/>
        <v>0</v>
      </c>
      <c r="AP267" s="34">
        <f t="shared" si="70"/>
        <v>0</v>
      </c>
      <c r="AQ267" s="163">
        <f t="shared" si="71"/>
        <v>0</v>
      </c>
      <c r="AR267" s="100"/>
      <c r="AS267" s="35"/>
      <c r="AT267" s="36">
        <f t="shared" si="67"/>
        <v>0</v>
      </c>
      <c r="AU267" s="37" t="str">
        <f>IF(COUNTIF(AU268:AU268,"MEDIDO")&lt;&gt;0,"MEDIDO","NÃO MEDIDO")</f>
        <v>NÃO MEDIDO</v>
      </c>
      <c r="AV267" s="38"/>
      <c r="AW267" s="39"/>
    </row>
    <row r="268" spans="1:49" s="2" customFormat="1" ht="35.25" customHeight="1" thickBot="1" x14ac:dyDescent="0.25">
      <c r="A268" s="2" t="s">
        <v>134</v>
      </c>
      <c r="C268" s="78" t="s">
        <v>132</v>
      </c>
      <c r="D268" s="29" t="s">
        <v>133</v>
      </c>
      <c r="E268" s="30" t="s">
        <v>54</v>
      </c>
      <c r="F268" s="66">
        <v>213.44</v>
      </c>
      <c r="G268" s="67"/>
      <c r="H268" s="68"/>
      <c r="I268" s="66">
        <f t="shared" si="68"/>
        <v>213.44</v>
      </c>
      <c r="J268" s="31">
        <v>15.28</v>
      </c>
      <c r="K268" s="32">
        <f t="shared" si="69"/>
        <v>3261.36</v>
      </c>
      <c r="L268" s="33"/>
      <c r="M268" s="33">
        <f t="shared" si="72"/>
        <v>0</v>
      </c>
      <c r="N268" s="33"/>
      <c r="O268" s="33">
        <f t="shared" si="73"/>
        <v>0</v>
      </c>
      <c r="P268" s="33"/>
      <c r="Q268" s="33">
        <f t="shared" si="76"/>
        <v>0</v>
      </c>
      <c r="R268" s="33"/>
      <c r="S268" s="33">
        <f t="shared" si="77"/>
        <v>0</v>
      </c>
      <c r="T268" s="33"/>
      <c r="U268" s="33">
        <f t="shared" si="78"/>
        <v>0</v>
      </c>
      <c r="V268" s="33"/>
      <c r="W268" s="33">
        <f t="shared" si="79"/>
        <v>0</v>
      </c>
      <c r="X268" s="33"/>
      <c r="Y268" s="33">
        <f t="shared" si="80"/>
        <v>0</v>
      </c>
      <c r="Z268" s="33"/>
      <c r="AA268" s="33">
        <f t="shared" si="81"/>
        <v>0</v>
      </c>
      <c r="AB268" s="33"/>
      <c r="AC268" s="33">
        <f t="shared" si="82"/>
        <v>0</v>
      </c>
      <c r="AD268" s="33"/>
      <c r="AE268" s="33">
        <f t="shared" si="83"/>
        <v>0</v>
      </c>
      <c r="AF268" s="33"/>
      <c r="AG268" s="33">
        <f t="shared" si="84"/>
        <v>0</v>
      </c>
      <c r="AH268" s="33"/>
      <c r="AI268" s="33">
        <f t="shared" si="85"/>
        <v>0</v>
      </c>
      <c r="AJ268" s="33"/>
      <c r="AK268" s="33">
        <f t="shared" si="86"/>
        <v>0</v>
      </c>
      <c r="AL268" s="33"/>
      <c r="AM268" s="33">
        <f t="shared" si="87"/>
        <v>0</v>
      </c>
      <c r="AN268" s="34">
        <f t="shared" si="88"/>
        <v>0</v>
      </c>
      <c r="AO268" s="34">
        <f t="shared" si="74"/>
        <v>0</v>
      </c>
      <c r="AP268" s="34">
        <f t="shared" si="70"/>
        <v>213.44</v>
      </c>
      <c r="AQ268" s="164">
        <f t="shared" si="71"/>
        <v>3261.36</v>
      </c>
      <c r="AR268" s="100"/>
      <c r="AS268" s="35"/>
      <c r="AT268" s="36"/>
      <c r="AU268" s="37" t="str">
        <f t="shared" si="75"/>
        <v>NÃO MEDIDO</v>
      </c>
      <c r="AV268" s="38"/>
      <c r="AW268" s="39"/>
    </row>
    <row r="269" spans="1:49" s="3" customFormat="1" ht="45" customHeight="1" thickBot="1" x14ac:dyDescent="0.25">
      <c r="A269" s="81"/>
      <c r="B269" s="2"/>
      <c r="C269" s="147" t="s">
        <v>212</v>
      </c>
      <c r="D269" s="148"/>
      <c r="E269" s="148"/>
      <c r="F269" s="149"/>
      <c r="G269" s="87"/>
      <c r="H269" s="87"/>
      <c r="I269" s="150"/>
      <c r="J269" s="152" t="s">
        <v>23</v>
      </c>
      <c r="K269" s="145">
        <f>SUM(K16:K268)</f>
        <v>1322568.8400000001</v>
      </c>
      <c r="L269" s="143" t="s">
        <v>24</v>
      </c>
      <c r="M269" s="145">
        <f>SUM(M15:M268)</f>
        <v>0</v>
      </c>
      <c r="N269" s="143" t="s">
        <v>24</v>
      </c>
      <c r="O269" s="145">
        <f>SUM(O15:O268)</f>
        <v>0</v>
      </c>
      <c r="P269" s="143" t="s">
        <v>24</v>
      </c>
      <c r="Q269" s="145">
        <f>SUM(Q15:Q268)</f>
        <v>0</v>
      </c>
      <c r="R269" s="143" t="s">
        <v>24</v>
      </c>
      <c r="S269" s="145">
        <f>SUM(S15:S268)</f>
        <v>0</v>
      </c>
      <c r="T269" s="143" t="s">
        <v>24</v>
      </c>
      <c r="U269" s="145">
        <f>SUM(U15:U268)</f>
        <v>0</v>
      </c>
      <c r="V269" s="143" t="s">
        <v>24</v>
      </c>
      <c r="W269" s="145">
        <f>SUM(W15:W268)</f>
        <v>0</v>
      </c>
      <c r="X269" s="143" t="s">
        <v>24</v>
      </c>
      <c r="Y269" s="145">
        <f>SUM(Y15:Y268)</f>
        <v>0</v>
      </c>
      <c r="Z269" s="143" t="s">
        <v>24</v>
      </c>
      <c r="AA269" s="145">
        <f>SUM(AA15:AA268)</f>
        <v>0</v>
      </c>
      <c r="AB269" s="143" t="s">
        <v>24</v>
      </c>
      <c r="AC269" s="145">
        <f>SUM(AC15:AC268)</f>
        <v>0</v>
      </c>
      <c r="AD269" s="143" t="s">
        <v>24</v>
      </c>
      <c r="AE269" s="145">
        <f>SUM(AE15:AE268)</f>
        <v>0</v>
      </c>
      <c r="AF269" s="143" t="s">
        <v>24</v>
      </c>
      <c r="AG269" s="145">
        <f>SUM(AG15:AG268)</f>
        <v>0</v>
      </c>
      <c r="AH269" s="143" t="s">
        <v>24</v>
      </c>
      <c r="AI269" s="145">
        <f>SUM(AI15:AI268)</f>
        <v>0</v>
      </c>
      <c r="AJ269" s="143" t="s">
        <v>24</v>
      </c>
      <c r="AK269" s="145">
        <f>SUM(AK15:AK268)</f>
        <v>0</v>
      </c>
      <c r="AL269" s="143" t="s">
        <v>24</v>
      </c>
      <c r="AM269" s="145">
        <f>SUM(AM15:AM268)</f>
        <v>0</v>
      </c>
      <c r="AN269" s="143" t="s">
        <v>25</v>
      </c>
      <c r="AO269" s="145">
        <f>SUM(AO15:AO268)</f>
        <v>0</v>
      </c>
      <c r="AP269" s="161" t="s">
        <v>214</v>
      </c>
      <c r="AQ269" s="145">
        <f>SUM(AQ15:AQ268)</f>
        <v>1322568.8400000001</v>
      </c>
      <c r="AR269" s="101"/>
      <c r="AS269" s="40"/>
      <c r="AT269" s="36"/>
      <c r="AU269" s="37" t="s">
        <v>39</v>
      </c>
      <c r="AW269" s="40"/>
    </row>
    <row r="270" spans="1:49" s="3" customFormat="1" ht="45" customHeight="1" thickBot="1" x14ac:dyDescent="0.25">
      <c r="A270" s="2"/>
      <c r="B270" s="2"/>
      <c r="C270" s="147" t="s">
        <v>213</v>
      </c>
      <c r="D270" s="148"/>
      <c r="E270" s="148"/>
      <c r="F270" s="149"/>
      <c r="G270" s="88"/>
      <c r="H270" s="89"/>
      <c r="I270" s="151"/>
      <c r="J270" s="153"/>
      <c r="K270" s="146"/>
      <c r="L270" s="144"/>
      <c r="M270" s="146"/>
      <c r="N270" s="144"/>
      <c r="O270" s="146"/>
      <c r="P270" s="144"/>
      <c r="Q270" s="146"/>
      <c r="R270" s="144"/>
      <c r="S270" s="146"/>
      <c r="T270" s="144"/>
      <c r="U270" s="146"/>
      <c r="V270" s="144"/>
      <c r="W270" s="146"/>
      <c r="X270" s="144"/>
      <c r="Y270" s="146"/>
      <c r="Z270" s="144"/>
      <c r="AA270" s="146"/>
      <c r="AB270" s="144"/>
      <c r="AC270" s="146"/>
      <c r="AD270" s="144"/>
      <c r="AE270" s="146"/>
      <c r="AF270" s="144"/>
      <c r="AG270" s="146"/>
      <c r="AH270" s="144"/>
      <c r="AI270" s="146"/>
      <c r="AJ270" s="144"/>
      <c r="AK270" s="146"/>
      <c r="AL270" s="144"/>
      <c r="AM270" s="146"/>
      <c r="AN270" s="144"/>
      <c r="AO270" s="146"/>
      <c r="AP270" s="162"/>
      <c r="AQ270" s="146"/>
      <c r="AR270" s="101"/>
      <c r="AS270" s="40"/>
      <c r="AT270" s="36"/>
      <c r="AU270" s="37" t="s">
        <v>39</v>
      </c>
      <c r="AW270" s="40"/>
    </row>
    <row r="271" spans="1:49" s="3" customFormat="1" ht="70.5" customHeight="1" thickBot="1" x14ac:dyDescent="0.25">
      <c r="A271" s="2"/>
      <c r="B271" s="2"/>
      <c r="C271" s="158" t="s">
        <v>546</v>
      </c>
      <c r="D271" s="159"/>
      <c r="E271" s="159"/>
      <c r="F271" s="159"/>
      <c r="G271" s="159"/>
      <c r="H271" s="159"/>
      <c r="I271" s="160"/>
      <c r="J271" s="106" t="s">
        <v>540</v>
      </c>
      <c r="K271" s="72">
        <f>K269*(1-$AP$7)</f>
        <v>1253734.51</v>
      </c>
      <c r="L271" s="107" t="s">
        <v>545</v>
      </c>
      <c r="M271" s="72">
        <f>SUM(M15:M268)*(1-$AP$7)</f>
        <v>0</v>
      </c>
      <c r="N271" s="107" t="s">
        <v>545</v>
      </c>
      <c r="O271" s="72">
        <f>SUM(O15:O268)*(1-$AP$7)</f>
        <v>0</v>
      </c>
      <c r="P271" s="107" t="s">
        <v>545</v>
      </c>
      <c r="Q271" s="72">
        <f>SUM(Q15:Q268)*(1-$AP$7)</f>
        <v>0</v>
      </c>
      <c r="R271" s="107" t="s">
        <v>545</v>
      </c>
      <c r="S271" s="72">
        <f>SUM(S15:S268)*(1-$AP$7)</f>
        <v>0</v>
      </c>
      <c r="T271" s="107" t="s">
        <v>545</v>
      </c>
      <c r="U271" s="72">
        <f>SUM(U15:U268)*(1-$AP$7)</f>
        <v>0</v>
      </c>
      <c r="V271" s="107" t="s">
        <v>545</v>
      </c>
      <c r="W271" s="72">
        <f>SUM(W15:W268)*(1-$AP$7)</f>
        <v>0</v>
      </c>
      <c r="X271" s="107" t="s">
        <v>545</v>
      </c>
      <c r="Y271" s="72">
        <f>SUM(Y15:Y268)*(1-$AP$7)</f>
        <v>0</v>
      </c>
      <c r="Z271" s="107" t="s">
        <v>545</v>
      </c>
      <c r="AA271" s="72">
        <f>SUM(AA15:AA268)*(1-$AP$7)</f>
        <v>0</v>
      </c>
      <c r="AB271" s="107" t="s">
        <v>545</v>
      </c>
      <c r="AC271" s="72">
        <f>SUM(AC15:AC268)*(1-$AP$7)</f>
        <v>0</v>
      </c>
      <c r="AD271" s="107" t="s">
        <v>545</v>
      </c>
      <c r="AE271" s="72">
        <f>SUM(AE15:AE268)*(1-$AP$7)</f>
        <v>0</v>
      </c>
      <c r="AF271" s="107" t="s">
        <v>545</v>
      </c>
      <c r="AG271" s="72">
        <f>SUM(AG15:AG268)*(1-$AP$7)</f>
        <v>0</v>
      </c>
      <c r="AH271" s="107" t="s">
        <v>545</v>
      </c>
      <c r="AI271" s="72">
        <f>SUM(AI15:AI268)*(1-$AP$7)</f>
        <v>0</v>
      </c>
      <c r="AJ271" s="107" t="s">
        <v>545</v>
      </c>
      <c r="AK271" s="72">
        <f>SUM(AK15:AK268)*(1-$AP$7)</f>
        <v>0</v>
      </c>
      <c r="AL271" s="107" t="s">
        <v>545</v>
      </c>
      <c r="AM271" s="72">
        <f>SUM(AM15:AM268)*(1-$AP$7)</f>
        <v>0</v>
      </c>
      <c r="AN271" s="107" t="s">
        <v>541</v>
      </c>
      <c r="AO271" s="72">
        <f>SUM(AO15:AO268)*(1-$AP$7)</f>
        <v>0</v>
      </c>
      <c r="AP271" s="108" t="s">
        <v>542</v>
      </c>
      <c r="AQ271" s="72">
        <f>AQ269*(1-$AP$7)</f>
        <v>1253734.51</v>
      </c>
      <c r="AR271" s="102"/>
      <c r="AS271" s="40"/>
      <c r="AT271" s="36"/>
      <c r="AU271" s="37" t="s">
        <v>39</v>
      </c>
      <c r="AW271" s="40"/>
    </row>
    <row r="272" spans="1:49" s="3" customFormat="1" ht="28.5" customHeight="1" x14ac:dyDescent="0.2">
      <c r="C272" s="80"/>
      <c r="D272" s="43"/>
      <c r="E272" s="43"/>
      <c r="F272" s="43"/>
      <c r="G272" s="43"/>
      <c r="H272" s="43"/>
      <c r="I272" s="43"/>
      <c r="J272" s="43"/>
      <c r="K272" s="43"/>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2"/>
      <c r="AO272" s="45"/>
      <c r="AP272" s="42"/>
      <c r="AQ272" s="42"/>
      <c r="AR272" s="42"/>
      <c r="AS272" s="40"/>
      <c r="AT272" s="36"/>
      <c r="AU272" s="37" t="s">
        <v>39</v>
      </c>
      <c r="AW272" s="40"/>
    </row>
    <row r="273" spans="3:65" s="3" customFormat="1" ht="28.5" customHeight="1" x14ac:dyDescent="0.2">
      <c r="C273" s="156" t="s">
        <v>210</v>
      </c>
      <c r="D273" s="157"/>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s="42"/>
      <c r="AS273" s="40"/>
      <c r="AT273" s="36"/>
      <c r="AU273" s="37" t="s">
        <v>39</v>
      </c>
      <c r="AW273" s="40"/>
    </row>
    <row r="274" spans="3:65" s="3" customFormat="1" ht="54.75" customHeight="1" x14ac:dyDescent="0.2">
      <c r="C274" s="82"/>
      <c r="D274" s="71" t="s">
        <v>547</v>
      </c>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s="42"/>
      <c r="AS274" s="40"/>
      <c r="AT274" s="36"/>
      <c r="AU274" s="37" t="s">
        <v>39</v>
      </c>
      <c r="AW274" s="40"/>
    </row>
    <row r="275" spans="3:65" s="3" customFormat="1" ht="54.75" customHeight="1" x14ac:dyDescent="0.2">
      <c r="C275" s="83"/>
      <c r="D275" s="71" t="s">
        <v>548</v>
      </c>
      <c r="E275" s="79"/>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s="42"/>
      <c r="AS275" s="40"/>
      <c r="AT275" s="36"/>
      <c r="AU275" s="37" t="s">
        <v>39</v>
      </c>
      <c r="AW275" s="40"/>
    </row>
    <row r="276" spans="3:65" s="3" customFormat="1" ht="54.75" customHeight="1" x14ac:dyDescent="0.2">
      <c r="C276" s="84"/>
      <c r="D276" s="71" t="s">
        <v>177</v>
      </c>
      <c r="E276" s="79"/>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s="49"/>
      <c r="AS276" s="40"/>
      <c r="AT276" s="36"/>
      <c r="AU276" s="37" t="s">
        <v>39</v>
      </c>
      <c r="AW276" s="40"/>
    </row>
    <row r="277" spans="3:65" s="3" customFormat="1" ht="18" customHeight="1" x14ac:dyDescent="0.2">
      <c r="C277" s="8"/>
      <c r="D277" s="8"/>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R277" s="91"/>
      <c r="AS277" s="40"/>
      <c r="AW277" s="40"/>
    </row>
    <row r="278" spans="3:65" s="4" customFormat="1" ht="20.25" customHeight="1" x14ac:dyDescent="0.2">
      <c r="C278" s="155" t="s">
        <v>211</v>
      </c>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91"/>
      <c r="AS278" s="40"/>
      <c r="AT278" s="8"/>
      <c r="AU278" s="8"/>
      <c r="AV278" s="3"/>
      <c r="AW278" s="40"/>
      <c r="AX278" s="3"/>
      <c r="AY278" s="3"/>
      <c r="AZ278" s="3"/>
      <c r="BA278" s="3"/>
      <c r="BB278" s="3"/>
      <c r="BC278" s="3"/>
      <c r="BD278" s="3"/>
      <c r="BE278" s="3"/>
      <c r="BF278" s="3"/>
      <c r="BG278" s="3"/>
      <c r="BH278" s="3"/>
      <c r="BI278" s="3"/>
      <c r="BJ278" s="3"/>
      <c r="BK278" s="3"/>
      <c r="BL278" s="3"/>
      <c r="BM278" s="3"/>
    </row>
    <row r="279" spans="3:65" s="4" customFormat="1" x14ac:dyDescent="0.2">
      <c r="C279" s="3"/>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90"/>
      <c r="AQ279" s="50"/>
      <c r="AT279" s="8"/>
      <c r="AU279" s="8"/>
      <c r="AV279" s="3"/>
      <c r="AW279" s="40"/>
      <c r="AX279" s="3"/>
      <c r="AY279" s="3"/>
      <c r="AZ279" s="3"/>
      <c r="BA279" s="3"/>
      <c r="BB279" s="3"/>
      <c r="BC279" s="3"/>
      <c r="BD279" s="3"/>
      <c r="BE279" s="3"/>
      <c r="BF279" s="3"/>
      <c r="BG279" s="3"/>
      <c r="BH279" s="3"/>
      <c r="BI279" s="3"/>
      <c r="BJ279" s="3"/>
      <c r="BK279" s="3"/>
      <c r="BL279" s="3"/>
      <c r="BM279" s="3"/>
    </row>
    <row r="280" spans="3:65" s="4" customFormat="1" x14ac:dyDescent="0.2">
      <c r="C280" s="46"/>
      <c r="E280" s="46"/>
      <c r="F280" s="3"/>
      <c r="G280" s="47"/>
      <c r="H280" s="47"/>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3"/>
      <c r="AO280" s="90"/>
      <c r="AP280" s="53"/>
      <c r="AQ280" s="53"/>
      <c r="AT280" s="8"/>
      <c r="AU280" s="8"/>
      <c r="AV280" s="3"/>
      <c r="AW280" s="40"/>
      <c r="AX280" s="3"/>
      <c r="AY280" s="3"/>
      <c r="AZ280" s="3"/>
      <c r="BA280" s="3"/>
      <c r="BB280" s="3"/>
      <c r="BC280" s="3"/>
      <c r="BD280" s="3"/>
      <c r="BE280" s="3"/>
      <c r="BF280" s="3"/>
      <c r="BG280" s="3"/>
      <c r="BH280" s="3"/>
      <c r="BI280" s="3"/>
      <c r="BJ280" s="3"/>
      <c r="BK280" s="3"/>
      <c r="BL280" s="3"/>
      <c r="BM280" s="3"/>
    </row>
    <row r="281" spans="3:65" s="4" customFormat="1" x14ac:dyDescent="0.2">
      <c r="C281" s="46"/>
      <c r="D281" s="3"/>
      <c r="E281" s="46"/>
      <c r="F281" s="3"/>
      <c r="G281" s="47"/>
      <c r="H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3"/>
      <c r="AO281" s="53"/>
      <c r="AP281" s="53"/>
      <c r="AQ281" s="53"/>
      <c r="AU281" s="3"/>
      <c r="AV281" s="3"/>
      <c r="AW281" s="40"/>
      <c r="AX281" s="3"/>
      <c r="AY281" s="3"/>
      <c r="AZ281" s="3"/>
      <c r="BA281" s="3"/>
      <c r="BB281" s="3"/>
      <c r="BC281" s="3"/>
      <c r="BD281" s="3"/>
      <c r="BE281" s="3"/>
      <c r="BF281" s="3"/>
      <c r="BG281" s="3"/>
      <c r="BH281" s="3"/>
      <c r="BI281" s="3"/>
      <c r="BJ281" s="3"/>
      <c r="BK281" s="3"/>
      <c r="BL281" s="3"/>
      <c r="BM281" s="3"/>
    </row>
    <row r="282" spans="3:65" s="5" customFormat="1" x14ac:dyDescent="0.2">
      <c r="C282" s="46"/>
      <c r="D282" s="3"/>
      <c r="E282" s="46"/>
      <c r="F282" s="3"/>
      <c r="G282" s="47"/>
      <c r="H282" s="47"/>
      <c r="AN282" s="53"/>
      <c r="AO282" s="53"/>
      <c r="AP282" s="53"/>
      <c r="AQ282" s="53"/>
      <c r="AR282" s="4"/>
      <c r="AS282" s="4"/>
      <c r="AT282" s="4"/>
      <c r="AU282" s="3"/>
      <c r="AV282" s="3"/>
      <c r="AW282" s="40"/>
      <c r="AX282" s="3"/>
      <c r="AY282" s="3"/>
      <c r="AZ282" s="3"/>
      <c r="BA282" s="3"/>
      <c r="BB282" s="3"/>
      <c r="BC282" s="3"/>
      <c r="BD282" s="3"/>
      <c r="BE282" s="3"/>
      <c r="BF282" s="3"/>
      <c r="BG282" s="3"/>
      <c r="BH282" s="3"/>
      <c r="BI282" s="3"/>
      <c r="BJ282" s="3"/>
      <c r="BK282" s="3"/>
      <c r="BL282" s="3"/>
      <c r="BM282" s="3"/>
    </row>
    <row r="283" spans="3:65" s="5" customFormat="1" x14ac:dyDescent="0.2">
      <c r="C283" s="46"/>
      <c r="D283" s="3"/>
      <c r="E283" s="46"/>
      <c r="F283" s="3"/>
      <c r="G283" s="47"/>
      <c r="H283" s="47"/>
      <c r="AN283" s="53"/>
      <c r="AO283" s="53"/>
      <c r="AP283" s="53"/>
      <c r="AQ283" s="53"/>
      <c r="AR283" s="4"/>
      <c r="AS283" s="4"/>
      <c r="AT283" s="4"/>
      <c r="AU283" s="3"/>
      <c r="AV283" s="3"/>
      <c r="AW283" s="40"/>
      <c r="AX283" s="3"/>
      <c r="AY283" s="3"/>
      <c r="AZ283" s="3"/>
      <c r="BA283" s="3"/>
      <c r="BB283" s="3"/>
      <c r="BC283" s="3"/>
      <c r="BD283" s="3"/>
      <c r="BE283" s="3"/>
      <c r="BF283" s="3"/>
      <c r="BG283" s="3"/>
      <c r="BH283" s="3"/>
      <c r="BI283" s="3"/>
      <c r="BJ283" s="3"/>
      <c r="BK283" s="3"/>
      <c r="BL283" s="3"/>
      <c r="BM283" s="3"/>
    </row>
    <row r="284" spans="3:65" s="5" customFormat="1" ht="13.5" hidden="1" thickBot="1" x14ac:dyDescent="0.25">
      <c r="C284" s="46"/>
      <c r="D284" s="54" t="s">
        <v>26</v>
      </c>
      <c r="E284" s="46"/>
      <c r="F284" s="3"/>
      <c r="G284" s="47"/>
      <c r="H284" s="47"/>
      <c r="AN284" s="53"/>
      <c r="AO284" s="53"/>
      <c r="AP284" s="53"/>
      <c r="AQ284" s="53"/>
      <c r="AR284" s="4"/>
      <c r="AS284" s="4"/>
      <c r="AT284" s="4"/>
      <c r="AU284" s="3"/>
      <c r="AV284" s="3"/>
      <c r="AW284" s="40"/>
      <c r="AX284" s="3"/>
      <c r="AY284" s="3"/>
      <c r="AZ284" s="3"/>
      <c r="BA284" s="3"/>
      <c r="BB284" s="3"/>
      <c r="BC284" s="3"/>
      <c r="BD284" s="3"/>
      <c r="BE284" s="3"/>
      <c r="BF284" s="3"/>
      <c r="BG284" s="3"/>
      <c r="BH284" s="3"/>
      <c r="BI284" s="3"/>
      <c r="BJ284" s="3"/>
      <c r="BK284" s="3"/>
      <c r="BL284" s="3"/>
      <c r="BM284" s="3"/>
    </row>
    <row r="285" spans="3:65" s="5" customFormat="1" hidden="1" x14ac:dyDescent="0.2">
      <c r="C285" s="46"/>
      <c r="D285" s="55" t="s">
        <v>12</v>
      </c>
      <c r="E285" s="46"/>
      <c r="F285" s="3"/>
      <c r="G285" s="47"/>
      <c r="H285" s="47"/>
      <c r="AN285" s="53"/>
      <c r="AO285" s="53"/>
      <c r="AP285" s="53"/>
      <c r="AQ285" s="53"/>
      <c r="AR285" s="4"/>
      <c r="AS285" s="4"/>
      <c r="AT285" s="4"/>
      <c r="AU285" s="3"/>
      <c r="AV285" s="3"/>
      <c r="AW285" s="40"/>
      <c r="AX285" s="3"/>
      <c r="AY285" s="3"/>
      <c r="AZ285" s="3"/>
      <c r="BA285" s="3"/>
      <c r="BB285" s="3"/>
      <c r="BC285" s="3"/>
      <c r="BD285" s="3"/>
      <c r="BE285" s="3"/>
      <c r="BF285" s="3"/>
      <c r="BG285" s="3"/>
      <c r="BH285" s="3"/>
      <c r="BI285" s="3"/>
      <c r="BJ285" s="3"/>
      <c r="BK285" s="3"/>
      <c r="BL285" s="3"/>
      <c r="BM285" s="3"/>
    </row>
    <row r="286" spans="3:65" s="5" customFormat="1" hidden="1" x14ac:dyDescent="0.2">
      <c r="C286" s="46"/>
      <c r="D286" s="55" t="s">
        <v>13</v>
      </c>
      <c r="E286" s="46"/>
      <c r="F286" s="3"/>
      <c r="G286" s="47"/>
      <c r="H286" s="47"/>
      <c r="AN286" s="53"/>
      <c r="AO286" s="53"/>
      <c r="AP286" s="53"/>
      <c r="AQ286" s="53"/>
      <c r="AR286" s="4"/>
      <c r="AS286" s="4"/>
      <c r="AT286" s="4"/>
      <c r="AU286" s="3"/>
      <c r="AV286" s="3"/>
      <c r="AW286" s="40"/>
      <c r="AX286" s="3"/>
      <c r="AY286" s="3"/>
      <c r="AZ286" s="3"/>
      <c r="BA286" s="3"/>
      <c r="BB286" s="3"/>
      <c r="BC286" s="3"/>
      <c r="BD286" s="3"/>
      <c r="BE286" s="3"/>
      <c r="BF286" s="3"/>
      <c r="BG286" s="3"/>
      <c r="BH286" s="3"/>
      <c r="BI286" s="3"/>
      <c r="BJ286" s="3"/>
      <c r="BK286" s="3"/>
      <c r="BL286" s="3"/>
      <c r="BM286" s="3"/>
    </row>
    <row r="287" spans="3:65" s="5" customFormat="1" hidden="1" x14ac:dyDescent="0.2">
      <c r="C287" s="46"/>
      <c r="D287" s="55" t="s">
        <v>14</v>
      </c>
      <c r="E287" s="46"/>
      <c r="F287" s="3"/>
      <c r="G287" s="47"/>
      <c r="H287" s="47"/>
      <c r="AN287" s="53"/>
      <c r="AO287" s="53"/>
      <c r="AP287" s="53"/>
      <c r="AQ287" s="53"/>
      <c r="AR287" s="4"/>
      <c r="AS287" s="4"/>
      <c r="AT287" s="4"/>
      <c r="AU287" s="3"/>
      <c r="AV287" s="3"/>
      <c r="AW287" s="40"/>
      <c r="AX287" s="3"/>
      <c r="AY287" s="3"/>
      <c r="AZ287" s="3"/>
      <c r="BA287" s="3"/>
      <c r="BB287" s="3"/>
      <c r="BC287" s="3"/>
      <c r="BD287" s="3"/>
      <c r="BE287" s="3"/>
      <c r="BF287" s="3"/>
      <c r="BG287" s="3"/>
      <c r="BH287" s="3"/>
      <c r="BI287" s="3"/>
      <c r="BJ287" s="3"/>
      <c r="BK287" s="3"/>
      <c r="BL287" s="3"/>
      <c r="BM287" s="3"/>
    </row>
    <row r="288" spans="3:65" s="5" customFormat="1" hidden="1" x14ac:dyDescent="0.2">
      <c r="C288" s="46"/>
      <c r="D288" s="55" t="s">
        <v>15</v>
      </c>
      <c r="E288" s="46"/>
      <c r="F288" s="3"/>
      <c r="G288" s="47"/>
      <c r="H288" s="47"/>
      <c r="AN288" s="53"/>
      <c r="AO288" s="53"/>
      <c r="AP288" s="53"/>
      <c r="AQ288" s="53"/>
      <c r="AR288" s="4"/>
      <c r="AS288" s="4"/>
      <c r="AT288" s="4"/>
      <c r="AU288" s="3"/>
      <c r="AV288" s="3"/>
      <c r="AW288" s="40"/>
      <c r="AX288" s="3"/>
      <c r="AY288" s="3"/>
      <c r="AZ288" s="3"/>
      <c r="BA288" s="3"/>
      <c r="BB288" s="3"/>
      <c r="BC288" s="3"/>
      <c r="BD288" s="3"/>
      <c r="BE288" s="3"/>
      <c r="BF288" s="3"/>
      <c r="BG288" s="3"/>
      <c r="BH288" s="3"/>
      <c r="BI288" s="3"/>
      <c r="BJ288" s="3"/>
      <c r="BK288" s="3"/>
      <c r="BL288" s="3"/>
      <c r="BM288" s="3"/>
    </row>
    <row r="289" spans="3:65" s="5" customFormat="1" hidden="1" x14ac:dyDescent="0.2">
      <c r="C289" s="46"/>
      <c r="D289" s="55" t="s">
        <v>16</v>
      </c>
      <c r="E289" s="46"/>
      <c r="F289" s="3"/>
      <c r="G289" s="47"/>
      <c r="H289" s="47"/>
      <c r="AN289" s="53"/>
      <c r="AO289" s="53"/>
      <c r="AP289" s="53"/>
      <c r="AQ289" s="53"/>
      <c r="AR289" s="4"/>
      <c r="AS289" s="4"/>
      <c r="AT289" s="4"/>
      <c r="AU289" s="3"/>
      <c r="AV289" s="3"/>
      <c r="AW289" s="40"/>
      <c r="AX289" s="3"/>
      <c r="AY289" s="3"/>
      <c r="AZ289" s="3"/>
      <c r="BA289" s="3"/>
      <c r="BB289" s="3"/>
      <c r="BC289" s="3"/>
      <c r="BD289" s="3"/>
      <c r="BE289" s="3"/>
      <c r="BF289" s="3"/>
      <c r="BG289" s="3"/>
      <c r="BH289" s="3"/>
      <c r="BI289" s="3"/>
      <c r="BJ289" s="3"/>
      <c r="BK289" s="3"/>
      <c r="BL289" s="3"/>
      <c r="BM289" s="3"/>
    </row>
    <row r="290" spans="3:65" s="5" customFormat="1" hidden="1" x14ac:dyDescent="0.2">
      <c r="C290" s="46"/>
      <c r="D290" s="55" t="s">
        <v>17</v>
      </c>
      <c r="E290" s="46"/>
      <c r="F290" s="3"/>
      <c r="G290" s="47"/>
      <c r="H290" s="47"/>
      <c r="AN290" s="53"/>
      <c r="AO290" s="53"/>
      <c r="AP290" s="53"/>
      <c r="AQ290" s="53"/>
      <c r="AR290" s="4"/>
      <c r="AS290" s="4"/>
      <c r="AT290" s="4"/>
      <c r="AU290" s="3"/>
      <c r="AV290" s="3"/>
      <c r="AW290" s="40"/>
      <c r="AX290" s="3"/>
      <c r="AY290" s="3"/>
      <c r="AZ290" s="3"/>
      <c r="BA290" s="3"/>
      <c r="BB290" s="3"/>
      <c r="BC290" s="3"/>
      <c r="BD290" s="3"/>
      <c r="BE290" s="3"/>
      <c r="BF290" s="3"/>
      <c r="BG290" s="3"/>
      <c r="BH290" s="3"/>
      <c r="BI290" s="3"/>
      <c r="BJ290" s="3"/>
      <c r="BK290" s="3"/>
      <c r="BL290" s="3"/>
      <c r="BM290" s="3"/>
    </row>
    <row r="291" spans="3:65" s="5" customFormat="1" hidden="1" x14ac:dyDescent="0.2">
      <c r="C291" s="46"/>
      <c r="D291" s="55" t="s">
        <v>18</v>
      </c>
      <c r="E291" s="46"/>
      <c r="F291" s="3"/>
      <c r="G291" s="47"/>
      <c r="H291" s="47"/>
      <c r="AN291" s="53"/>
      <c r="AO291" s="53"/>
      <c r="AP291" s="53"/>
      <c r="AQ291" s="53"/>
      <c r="AR291" s="4"/>
      <c r="AS291" s="4"/>
      <c r="AT291" s="4"/>
      <c r="AU291" s="3"/>
      <c r="AV291" s="3"/>
      <c r="AW291" s="40"/>
      <c r="AX291" s="3"/>
      <c r="AY291" s="3"/>
      <c r="AZ291" s="3"/>
      <c r="BA291" s="3"/>
      <c r="BB291" s="3"/>
      <c r="BC291" s="3"/>
      <c r="BD291" s="3"/>
      <c r="BE291" s="3"/>
      <c r="BF291" s="3"/>
      <c r="BG291" s="3"/>
      <c r="BH291" s="3"/>
      <c r="BI291" s="3"/>
      <c r="BJ291" s="3"/>
      <c r="BK291" s="3"/>
      <c r="BL291" s="3"/>
      <c r="BM291" s="3"/>
    </row>
    <row r="292" spans="3:65" s="5" customFormat="1" hidden="1" x14ac:dyDescent="0.2">
      <c r="C292" s="46"/>
      <c r="D292" s="55" t="s">
        <v>19</v>
      </c>
      <c r="E292" s="46"/>
      <c r="F292" s="3"/>
      <c r="G292" s="47"/>
      <c r="H292" s="47"/>
      <c r="AN292" s="53"/>
      <c r="AO292" s="53"/>
      <c r="AP292" s="53"/>
      <c r="AQ292" s="53"/>
      <c r="AR292" s="4"/>
      <c r="AS292" s="4"/>
      <c r="AT292" s="4"/>
      <c r="AU292" s="3"/>
      <c r="AV292" s="3"/>
      <c r="AW292" s="40"/>
      <c r="AX292" s="3"/>
      <c r="AY292" s="3"/>
      <c r="AZ292" s="3"/>
      <c r="BA292" s="3"/>
      <c r="BB292" s="3"/>
      <c r="BC292" s="3"/>
      <c r="BD292" s="3"/>
      <c r="BE292" s="3"/>
      <c r="BF292" s="3"/>
      <c r="BG292" s="3"/>
      <c r="BH292" s="3"/>
      <c r="BI292" s="3"/>
      <c r="BJ292" s="3"/>
      <c r="BK292" s="3"/>
      <c r="BL292" s="3"/>
      <c r="BM292" s="3"/>
    </row>
    <row r="293" spans="3:65" s="5" customFormat="1" hidden="1" x14ac:dyDescent="0.2">
      <c r="C293" s="46"/>
      <c r="D293" s="55" t="s">
        <v>27</v>
      </c>
      <c r="E293" s="46"/>
      <c r="F293" s="3"/>
      <c r="G293" s="47"/>
      <c r="H293" s="47"/>
      <c r="AN293" s="53"/>
      <c r="AO293" s="53"/>
      <c r="AP293" s="53"/>
      <c r="AQ293" s="53"/>
      <c r="AR293" s="4"/>
      <c r="AS293" s="4"/>
      <c r="AT293" s="4"/>
      <c r="AU293" s="3"/>
      <c r="AV293" s="3"/>
      <c r="AW293" s="40"/>
      <c r="AX293" s="3"/>
      <c r="AY293" s="3"/>
      <c r="AZ293" s="3"/>
      <c r="BA293" s="3"/>
      <c r="BB293" s="3"/>
      <c r="BC293" s="3"/>
      <c r="BD293" s="3"/>
      <c r="BE293" s="3"/>
      <c r="BF293" s="3"/>
      <c r="BG293" s="3"/>
      <c r="BH293" s="3"/>
      <c r="BI293" s="3"/>
      <c r="BJ293" s="3"/>
      <c r="BK293" s="3"/>
      <c r="BL293" s="3"/>
      <c r="BM293" s="3"/>
    </row>
    <row r="294" spans="3:65" s="5" customFormat="1" hidden="1" x14ac:dyDescent="0.2">
      <c r="C294" s="46"/>
      <c r="D294" s="55" t="s">
        <v>28</v>
      </c>
      <c r="E294" s="46"/>
      <c r="F294" s="3"/>
      <c r="G294" s="47"/>
      <c r="H294" s="47"/>
      <c r="AN294" s="53"/>
      <c r="AO294" s="53"/>
      <c r="AP294" s="53"/>
      <c r="AQ294" s="53"/>
      <c r="AR294" s="4"/>
      <c r="AS294" s="4"/>
      <c r="AT294" s="4"/>
      <c r="AU294" s="3"/>
      <c r="AV294" s="3"/>
      <c r="AW294" s="40"/>
      <c r="AX294" s="3"/>
      <c r="AY294" s="3"/>
      <c r="AZ294" s="3"/>
      <c r="BA294" s="3"/>
      <c r="BB294" s="3"/>
      <c r="BC294" s="3"/>
      <c r="BD294" s="3"/>
      <c r="BE294" s="3"/>
      <c r="BF294" s="3"/>
      <c r="BG294" s="3"/>
      <c r="BH294" s="3"/>
      <c r="BI294" s="3"/>
      <c r="BJ294" s="3"/>
      <c r="BK294" s="3"/>
      <c r="BL294" s="3"/>
      <c r="BM294" s="3"/>
    </row>
    <row r="295" spans="3:65" s="5" customFormat="1" hidden="1" x14ac:dyDescent="0.2">
      <c r="C295" s="46"/>
      <c r="D295" s="55" t="s">
        <v>38</v>
      </c>
      <c r="E295" s="46"/>
      <c r="F295" s="3"/>
      <c r="G295" s="47"/>
      <c r="H295" s="47"/>
      <c r="AN295" s="53"/>
      <c r="AO295" s="53"/>
      <c r="AP295" s="53"/>
      <c r="AQ295" s="53"/>
      <c r="AR295" s="4"/>
      <c r="AS295" s="4"/>
      <c r="AT295" s="4"/>
      <c r="AU295" s="3"/>
      <c r="AV295" s="3"/>
      <c r="AW295" s="40"/>
      <c r="AX295" s="3"/>
      <c r="AY295" s="3"/>
      <c r="AZ295" s="3"/>
      <c r="BA295" s="3"/>
      <c r="BB295" s="3"/>
      <c r="BC295" s="3"/>
      <c r="BD295" s="3"/>
      <c r="BE295" s="3"/>
      <c r="BF295" s="3"/>
      <c r="BG295" s="3"/>
      <c r="BH295" s="3"/>
      <c r="BI295" s="3"/>
      <c r="BJ295" s="3"/>
      <c r="BK295" s="3"/>
      <c r="BL295" s="3"/>
      <c r="BM295" s="3"/>
    </row>
    <row r="296" spans="3:65" s="5" customFormat="1" hidden="1" x14ac:dyDescent="0.2">
      <c r="C296" s="46"/>
      <c r="D296" s="55" t="s">
        <v>29</v>
      </c>
      <c r="E296" s="46"/>
      <c r="F296" s="3"/>
      <c r="G296" s="47"/>
      <c r="H296" s="47"/>
      <c r="AN296" s="53"/>
      <c r="AO296" s="53"/>
      <c r="AP296" s="53"/>
      <c r="AQ296" s="53"/>
      <c r="AR296" s="4"/>
      <c r="AS296" s="4"/>
      <c r="AT296" s="4"/>
      <c r="AU296" s="3"/>
      <c r="AV296" s="3"/>
      <c r="AW296" s="40"/>
      <c r="AX296" s="3"/>
      <c r="AY296" s="3"/>
      <c r="AZ296" s="3"/>
      <c r="BA296" s="3"/>
      <c r="BB296" s="3"/>
      <c r="BC296" s="3"/>
      <c r="BD296" s="3"/>
      <c r="BE296" s="3"/>
      <c r="BF296" s="3"/>
      <c r="BG296" s="3"/>
      <c r="BH296" s="3"/>
      <c r="BI296" s="3"/>
      <c r="BJ296" s="3"/>
      <c r="BK296" s="3"/>
      <c r="BL296" s="3"/>
      <c r="BM296" s="3"/>
    </row>
    <row r="297" spans="3:65" s="5" customFormat="1" hidden="1" x14ac:dyDescent="0.2">
      <c r="C297" s="46"/>
      <c r="D297" s="55" t="s">
        <v>30</v>
      </c>
      <c r="E297" s="46"/>
      <c r="F297" s="3"/>
      <c r="G297" s="47"/>
      <c r="H297" s="47"/>
      <c r="AN297" s="53"/>
      <c r="AO297" s="53"/>
      <c r="AP297" s="53"/>
      <c r="AQ297" s="53"/>
      <c r="AR297" s="4"/>
      <c r="AS297" s="4"/>
      <c r="AT297" s="4"/>
      <c r="AU297" s="3"/>
      <c r="AV297" s="3"/>
      <c r="AW297" s="40"/>
      <c r="AX297" s="3"/>
      <c r="AY297" s="3"/>
      <c r="AZ297" s="3"/>
      <c r="BA297" s="3"/>
      <c r="BB297" s="3"/>
      <c r="BC297" s="3"/>
      <c r="BD297" s="3"/>
      <c r="BE297" s="3"/>
      <c r="BF297" s="3"/>
      <c r="BG297" s="3"/>
      <c r="BH297" s="3"/>
      <c r="BI297" s="3"/>
      <c r="BJ297" s="3"/>
      <c r="BK297" s="3"/>
      <c r="BL297" s="3"/>
      <c r="BM297" s="3"/>
    </row>
    <row r="298" spans="3:65" s="5" customFormat="1" hidden="1" x14ac:dyDescent="0.2">
      <c r="C298" s="46"/>
      <c r="D298" s="55" t="s">
        <v>31</v>
      </c>
      <c r="E298" s="46"/>
      <c r="F298" s="3"/>
      <c r="G298" s="47"/>
      <c r="H298" s="47"/>
      <c r="AN298" s="53"/>
      <c r="AO298" s="53"/>
      <c r="AP298" s="53"/>
      <c r="AQ298" s="53"/>
      <c r="AR298" s="4"/>
      <c r="AS298" s="4"/>
      <c r="AT298" s="4"/>
      <c r="AU298" s="3"/>
      <c r="AV298" s="3"/>
      <c r="AW298" s="40"/>
      <c r="AX298" s="3"/>
      <c r="AY298" s="3"/>
      <c r="AZ298" s="3"/>
      <c r="BA298" s="3"/>
      <c r="BB298" s="3"/>
      <c r="BC298" s="3"/>
      <c r="BD298" s="3"/>
      <c r="BE298" s="3"/>
      <c r="BF298" s="3"/>
      <c r="BG298" s="3"/>
      <c r="BH298" s="3"/>
      <c r="BI298" s="3"/>
      <c r="BJ298" s="3"/>
      <c r="BK298" s="3"/>
      <c r="BL298" s="3"/>
      <c r="BM298" s="3"/>
    </row>
    <row r="299" spans="3:65" s="5" customFormat="1" hidden="1" x14ac:dyDescent="0.2">
      <c r="C299" s="46"/>
      <c r="D299" s="55" t="s">
        <v>32</v>
      </c>
      <c r="E299" s="46"/>
      <c r="F299" s="3"/>
      <c r="G299" s="47"/>
      <c r="H299" s="47"/>
      <c r="AN299" s="53"/>
      <c r="AO299" s="53"/>
      <c r="AP299" s="53"/>
      <c r="AQ299" s="53"/>
      <c r="AR299" s="4"/>
      <c r="AS299" s="4"/>
      <c r="AT299" s="4"/>
      <c r="AU299" s="3"/>
      <c r="AV299" s="3"/>
      <c r="AW299" s="40"/>
      <c r="AX299" s="3"/>
      <c r="AY299" s="3"/>
      <c r="AZ299" s="3"/>
      <c r="BA299" s="3"/>
      <c r="BB299" s="3"/>
      <c r="BC299" s="3"/>
      <c r="BD299" s="3"/>
      <c r="BE299" s="3"/>
      <c r="BF299" s="3"/>
      <c r="BG299" s="3"/>
      <c r="BH299" s="3"/>
      <c r="BI299" s="3"/>
      <c r="BJ299" s="3"/>
      <c r="BK299" s="3"/>
      <c r="BL299" s="3"/>
      <c r="BM299" s="3"/>
    </row>
    <row r="300" spans="3:65" s="5" customFormat="1" hidden="1" x14ac:dyDescent="0.2">
      <c r="C300" s="46"/>
      <c r="D300" s="55" t="s">
        <v>33</v>
      </c>
      <c r="E300" s="46"/>
      <c r="F300" s="3"/>
      <c r="G300" s="47"/>
      <c r="H300" s="47"/>
      <c r="AN300" s="53"/>
      <c r="AO300" s="53"/>
      <c r="AP300" s="53"/>
      <c r="AQ300" s="53"/>
      <c r="AR300" s="4"/>
      <c r="AS300" s="4"/>
      <c r="AT300" s="4"/>
      <c r="AU300" s="3"/>
      <c r="AV300" s="3"/>
      <c r="AW300" s="40"/>
      <c r="AX300" s="3"/>
      <c r="AY300" s="3"/>
      <c r="AZ300" s="3"/>
      <c r="BA300" s="3"/>
      <c r="BB300" s="3"/>
      <c r="BC300" s="3"/>
      <c r="BD300" s="3"/>
      <c r="BE300" s="3"/>
      <c r="BF300" s="3"/>
      <c r="BG300" s="3"/>
      <c r="BH300" s="3"/>
      <c r="BI300" s="3"/>
      <c r="BJ300" s="3"/>
      <c r="BK300" s="3"/>
      <c r="BL300" s="3"/>
      <c r="BM300" s="3"/>
    </row>
    <row r="301" spans="3:65" s="5" customFormat="1" hidden="1" x14ac:dyDescent="0.2">
      <c r="C301" s="46"/>
      <c r="D301" s="55" t="s">
        <v>34</v>
      </c>
      <c r="E301" s="46"/>
      <c r="F301" s="3"/>
      <c r="G301" s="47"/>
      <c r="H301" s="47"/>
      <c r="AN301" s="53"/>
      <c r="AO301" s="53"/>
      <c r="AP301" s="53"/>
      <c r="AQ301" s="53"/>
      <c r="AR301" s="4"/>
      <c r="AS301" s="4"/>
      <c r="AT301" s="4"/>
      <c r="AU301" s="3"/>
      <c r="AV301" s="3"/>
      <c r="AW301" s="40"/>
      <c r="AX301" s="3"/>
      <c r="AY301" s="3"/>
      <c r="AZ301" s="3"/>
      <c r="BA301" s="3"/>
      <c r="BB301" s="3"/>
      <c r="BC301" s="3"/>
      <c r="BD301" s="3"/>
      <c r="BE301" s="3"/>
      <c r="BF301" s="3"/>
      <c r="BG301" s="3"/>
      <c r="BH301" s="3"/>
      <c r="BI301" s="3"/>
      <c r="BJ301" s="3"/>
      <c r="BK301" s="3"/>
      <c r="BL301" s="3"/>
      <c r="BM301" s="3"/>
    </row>
    <row r="302" spans="3:65" s="5" customFormat="1" hidden="1" x14ac:dyDescent="0.2">
      <c r="C302" s="46"/>
      <c r="D302" s="55" t="s">
        <v>35</v>
      </c>
      <c r="E302" s="46"/>
      <c r="F302" s="3"/>
      <c r="G302" s="47"/>
      <c r="H302" s="47"/>
      <c r="AN302" s="53"/>
      <c r="AO302" s="53"/>
      <c r="AP302" s="53"/>
      <c r="AQ302" s="53"/>
      <c r="AR302" s="4"/>
      <c r="AS302" s="4"/>
      <c r="AT302" s="4"/>
      <c r="AU302" s="3"/>
      <c r="AV302" s="3"/>
      <c r="AW302" s="40"/>
      <c r="AX302" s="3"/>
      <c r="AY302" s="3"/>
      <c r="AZ302" s="3"/>
      <c r="BA302" s="3"/>
      <c r="BB302" s="3"/>
      <c r="BC302" s="3"/>
      <c r="BD302" s="3"/>
      <c r="BE302" s="3"/>
      <c r="BF302" s="3"/>
      <c r="BG302" s="3"/>
      <c r="BH302" s="3"/>
      <c r="BI302" s="3"/>
      <c r="BJ302" s="3"/>
      <c r="BK302" s="3"/>
      <c r="BL302" s="3"/>
      <c r="BM302" s="3"/>
    </row>
    <row r="303" spans="3:65" s="5" customFormat="1" hidden="1" x14ac:dyDescent="0.2">
      <c r="C303" s="46"/>
      <c r="D303" s="55" t="s">
        <v>36</v>
      </c>
      <c r="E303" s="46"/>
      <c r="F303" s="3"/>
      <c r="G303" s="47"/>
      <c r="H303" s="47"/>
      <c r="AN303" s="53"/>
      <c r="AO303" s="53"/>
      <c r="AP303" s="53"/>
      <c r="AQ303" s="53"/>
      <c r="AR303" s="4"/>
      <c r="AS303" s="4"/>
      <c r="AT303" s="4"/>
      <c r="AU303" s="3"/>
      <c r="AV303" s="3"/>
      <c r="AW303" s="40"/>
      <c r="AX303" s="3"/>
      <c r="AY303" s="3"/>
      <c r="AZ303" s="3"/>
      <c r="BA303" s="3"/>
      <c r="BB303" s="3"/>
      <c r="BC303" s="3"/>
      <c r="BD303" s="3"/>
      <c r="BE303" s="3"/>
      <c r="BF303" s="3"/>
      <c r="BG303" s="3"/>
      <c r="BH303" s="3"/>
      <c r="BI303" s="3"/>
      <c r="BJ303" s="3"/>
      <c r="BK303" s="3"/>
      <c r="BL303" s="3"/>
      <c r="BM303" s="3"/>
    </row>
    <row r="304" spans="3:65" s="5" customFormat="1" ht="13.5" hidden="1" thickBot="1" x14ac:dyDescent="0.25">
      <c r="C304" s="46"/>
      <c r="D304" s="56" t="s">
        <v>37</v>
      </c>
      <c r="E304" s="46"/>
      <c r="F304" s="3"/>
      <c r="G304" s="47"/>
      <c r="H304" s="47"/>
      <c r="AN304" s="53"/>
      <c r="AO304" s="53"/>
      <c r="AP304" s="53"/>
      <c r="AQ304" s="53"/>
      <c r="AR304" s="4"/>
      <c r="AS304" s="4"/>
      <c r="AT304" s="4"/>
      <c r="AU304" s="3"/>
      <c r="AV304" s="3"/>
      <c r="AW304" s="40"/>
      <c r="AX304" s="3"/>
      <c r="AY304" s="3"/>
      <c r="AZ304" s="3"/>
      <c r="BA304" s="3"/>
      <c r="BB304" s="3"/>
      <c r="BC304" s="3"/>
      <c r="BD304" s="3"/>
      <c r="BE304" s="3"/>
      <c r="BF304" s="3"/>
      <c r="BG304" s="3"/>
      <c r="BH304" s="3"/>
      <c r="BI304" s="3"/>
      <c r="BJ304" s="3"/>
      <c r="BK304" s="3"/>
      <c r="BL304" s="3"/>
      <c r="BM304" s="3"/>
    </row>
    <row r="305" spans="3:65" s="5" customFormat="1" x14ac:dyDescent="0.2">
      <c r="C305" s="46"/>
      <c r="D305" s="3"/>
      <c r="E305" s="46"/>
      <c r="F305" s="3"/>
      <c r="G305" s="47"/>
      <c r="H305" s="47"/>
      <c r="AN305" s="53"/>
      <c r="AO305" s="53"/>
      <c r="AP305" s="53"/>
      <c r="AQ305" s="53"/>
      <c r="AR305" s="4"/>
      <c r="AS305" s="4"/>
      <c r="AT305" s="4"/>
      <c r="AU305" s="3"/>
      <c r="AV305" s="3"/>
      <c r="AW305" s="40"/>
      <c r="AX305" s="3"/>
      <c r="AY305" s="3"/>
      <c r="AZ305" s="3"/>
      <c r="BA305" s="3"/>
      <c r="BB305" s="3"/>
      <c r="BC305" s="3"/>
      <c r="BD305" s="3"/>
      <c r="BE305" s="3"/>
      <c r="BF305" s="3"/>
      <c r="BG305" s="3"/>
      <c r="BH305" s="3"/>
      <c r="BI305" s="3"/>
      <c r="BJ305" s="3"/>
      <c r="BK305" s="3"/>
      <c r="BL305" s="3"/>
      <c r="BM305" s="3"/>
    </row>
    <row r="306" spans="3:65" s="5" customFormat="1" x14ac:dyDescent="0.2">
      <c r="C306" s="46"/>
      <c r="D306" s="3"/>
      <c r="E306" s="46"/>
      <c r="F306" s="3"/>
      <c r="G306" s="47"/>
      <c r="H306" s="47"/>
      <c r="AN306" s="53"/>
      <c r="AO306" s="53"/>
      <c r="AP306" s="53"/>
      <c r="AQ306" s="53"/>
      <c r="AR306" s="4"/>
      <c r="AS306" s="4"/>
      <c r="AT306" s="4"/>
      <c r="AU306" s="3"/>
      <c r="AV306" s="3"/>
      <c r="AW306" s="40"/>
      <c r="AX306" s="3"/>
      <c r="AY306" s="3"/>
      <c r="AZ306" s="3"/>
      <c r="BA306" s="3"/>
      <c r="BB306" s="3"/>
      <c r="BC306" s="3"/>
      <c r="BD306" s="3"/>
      <c r="BE306" s="3"/>
      <c r="BF306" s="3"/>
      <c r="BG306" s="3"/>
      <c r="BH306" s="3"/>
      <c r="BI306" s="3"/>
      <c r="BJ306" s="3"/>
      <c r="BK306" s="3"/>
      <c r="BL306" s="3"/>
      <c r="BM306" s="3"/>
    </row>
    <row r="307" spans="3:65" s="5" customFormat="1" x14ac:dyDescent="0.2">
      <c r="C307" s="46"/>
      <c r="D307" s="3"/>
      <c r="E307" s="46"/>
      <c r="F307" s="3"/>
      <c r="G307" s="47"/>
      <c r="H307" s="47"/>
      <c r="AN307" s="53"/>
      <c r="AO307" s="53"/>
      <c r="AP307" s="53"/>
      <c r="AQ307" s="53"/>
      <c r="AR307" s="4"/>
      <c r="AS307" s="4"/>
      <c r="AT307" s="4"/>
      <c r="AU307" s="3"/>
      <c r="AV307" s="3"/>
      <c r="AW307" s="40"/>
      <c r="AX307" s="3"/>
      <c r="AY307" s="3"/>
      <c r="AZ307" s="3"/>
      <c r="BA307" s="3"/>
      <c r="BB307" s="3"/>
      <c r="BC307" s="3"/>
      <c r="BD307" s="3"/>
      <c r="BE307" s="3"/>
      <c r="BF307" s="3"/>
      <c r="BG307" s="3"/>
      <c r="BH307" s="3"/>
      <c r="BI307" s="3"/>
      <c r="BJ307" s="3"/>
      <c r="BK307" s="3"/>
      <c r="BL307" s="3"/>
      <c r="BM307" s="3"/>
    </row>
    <row r="308" spans="3:65" s="5" customFormat="1" x14ac:dyDescent="0.2">
      <c r="C308" s="46"/>
      <c r="D308" s="3"/>
      <c r="E308" s="46"/>
      <c r="F308" s="3"/>
      <c r="G308" s="47"/>
      <c r="H308" s="47"/>
      <c r="AN308" s="53"/>
      <c r="AO308" s="53"/>
      <c r="AP308" s="53"/>
      <c r="AQ308" s="53"/>
      <c r="AR308" s="4"/>
      <c r="AS308" s="4"/>
      <c r="AT308" s="4"/>
      <c r="AU308" s="3"/>
      <c r="AV308" s="3"/>
      <c r="AW308" s="40"/>
      <c r="AX308" s="3"/>
      <c r="AY308" s="3"/>
      <c r="AZ308" s="3"/>
      <c r="BA308" s="3"/>
      <c r="BB308" s="3"/>
      <c r="BC308" s="3"/>
      <c r="BD308" s="3"/>
      <c r="BE308" s="3"/>
      <c r="BF308" s="3"/>
      <c r="BG308" s="3"/>
      <c r="BH308" s="3"/>
      <c r="BI308" s="3"/>
      <c r="BJ308" s="3"/>
      <c r="BK308" s="3"/>
      <c r="BL308" s="3"/>
      <c r="BM308" s="3"/>
    </row>
    <row r="309" spans="3:65" s="5" customFormat="1" x14ac:dyDescent="0.2">
      <c r="C309" s="46"/>
      <c r="D309" s="3"/>
      <c r="E309" s="46"/>
      <c r="F309" s="3"/>
      <c r="G309" s="47"/>
      <c r="H309" s="47"/>
      <c r="AN309" s="53"/>
      <c r="AO309" s="53"/>
      <c r="AP309" s="53"/>
      <c r="AQ309" s="53"/>
      <c r="AR309" s="4"/>
      <c r="AS309" s="4"/>
      <c r="AT309" s="4"/>
      <c r="AU309" s="3"/>
      <c r="AV309" s="3"/>
      <c r="AW309" s="40"/>
      <c r="AX309" s="3"/>
      <c r="AY309" s="3"/>
      <c r="AZ309" s="3"/>
      <c r="BA309" s="3"/>
      <c r="BB309" s="3"/>
      <c r="BC309" s="3"/>
      <c r="BD309" s="3"/>
      <c r="BE309" s="3"/>
      <c r="BF309" s="3"/>
      <c r="BG309" s="3"/>
      <c r="BH309" s="3"/>
      <c r="BI309" s="3"/>
      <c r="BJ309" s="3"/>
      <c r="BK309" s="3"/>
      <c r="BL309" s="3"/>
      <c r="BM309" s="3"/>
    </row>
    <row r="310" spans="3:65" s="5" customFormat="1" x14ac:dyDescent="0.2">
      <c r="C310" s="46"/>
      <c r="D310" s="3"/>
      <c r="E310" s="46"/>
      <c r="F310" s="3"/>
      <c r="G310" s="47"/>
      <c r="H310" s="47"/>
      <c r="AN310" s="53"/>
      <c r="AO310" s="53"/>
      <c r="AP310" s="53"/>
      <c r="AQ310" s="53"/>
      <c r="AR310" s="4"/>
      <c r="AS310" s="4"/>
      <c r="AT310" s="4"/>
      <c r="AU310" s="3"/>
      <c r="AV310" s="3"/>
      <c r="AW310" s="40"/>
      <c r="AX310" s="3"/>
      <c r="AY310" s="3"/>
      <c r="AZ310" s="3"/>
      <c r="BA310" s="3"/>
      <c r="BB310" s="3"/>
      <c r="BC310" s="3"/>
      <c r="BD310" s="3"/>
      <c r="BE310" s="3"/>
      <c r="BF310" s="3"/>
      <c r="BG310" s="3"/>
      <c r="BH310" s="3"/>
      <c r="BI310" s="3"/>
      <c r="BJ310" s="3"/>
      <c r="BK310" s="3"/>
      <c r="BL310" s="3"/>
      <c r="BM310" s="3"/>
    </row>
    <row r="311" spans="3:65" s="5" customFormat="1" x14ac:dyDescent="0.2">
      <c r="C311" s="46"/>
      <c r="D311" s="3"/>
      <c r="E311" s="46"/>
      <c r="F311" s="3"/>
      <c r="G311" s="47"/>
      <c r="H311" s="47"/>
      <c r="AN311" s="53"/>
      <c r="AO311" s="53"/>
      <c r="AP311" s="53"/>
      <c r="AQ311" s="53"/>
      <c r="AR311" s="4"/>
      <c r="AS311" s="4"/>
      <c r="AT311" s="4"/>
      <c r="AU311" s="3"/>
      <c r="AV311" s="3"/>
      <c r="AW311" s="40"/>
      <c r="AX311" s="3"/>
      <c r="AY311" s="3"/>
      <c r="AZ311" s="3"/>
      <c r="BA311" s="3"/>
      <c r="BB311" s="3"/>
      <c r="BC311" s="3"/>
      <c r="BD311" s="3"/>
      <c r="BE311" s="3"/>
      <c r="BF311" s="3"/>
      <c r="BG311" s="3"/>
      <c r="BH311" s="3"/>
      <c r="BI311" s="3"/>
      <c r="BJ311" s="3"/>
      <c r="BK311" s="3"/>
      <c r="BL311" s="3"/>
      <c r="BM311" s="3"/>
    </row>
    <row r="312" spans="3:65" s="5" customFormat="1" x14ac:dyDescent="0.2">
      <c r="C312" s="46"/>
      <c r="D312" s="3"/>
      <c r="E312" s="46"/>
      <c r="F312" s="3"/>
      <c r="G312" s="47"/>
      <c r="H312" s="47"/>
      <c r="AN312" s="53"/>
      <c r="AO312" s="53"/>
      <c r="AP312" s="53"/>
      <c r="AQ312" s="53"/>
      <c r="AR312" s="4"/>
      <c r="AS312" s="4"/>
      <c r="AT312" s="4"/>
      <c r="AU312" s="3"/>
      <c r="AV312" s="3"/>
      <c r="AW312" s="40"/>
      <c r="AX312" s="3"/>
      <c r="AY312" s="3"/>
      <c r="AZ312" s="3"/>
      <c r="BA312" s="3"/>
      <c r="BB312" s="3"/>
      <c r="BC312" s="3"/>
      <c r="BD312" s="3"/>
      <c r="BE312" s="3"/>
      <c r="BF312" s="3"/>
      <c r="BG312" s="3"/>
      <c r="BH312" s="3"/>
      <c r="BI312" s="3"/>
      <c r="BJ312" s="3"/>
      <c r="BK312" s="3"/>
      <c r="BL312" s="3"/>
      <c r="BM312" s="3"/>
    </row>
    <row r="313" spans="3:65" s="5" customFormat="1" x14ac:dyDescent="0.2">
      <c r="C313" s="46"/>
      <c r="D313" s="3"/>
      <c r="E313" s="46"/>
      <c r="F313" s="3"/>
      <c r="G313" s="47"/>
      <c r="H313" s="47"/>
      <c r="AN313" s="53"/>
      <c r="AO313" s="53"/>
      <c r="AP313" s="53"/>
      <c r="AQ313" s="53"/>
      <c r="AR313" s="4"/>
      <c r="AS313" s="4"/>
      <c r="AT313" s="4"/>
      <c r="AU313" s="3"/>
      <c r="AV313" s="3"/>
      <c r="AW313" s="40"/>
      <c r="AX313" s="3"/>
      <c r="AY313" s="3"/>
      <c r="AZ313" s="3"/>
      <c r="BA313" s="3"/>
      <c r="BB313" s="3"/>
      <c r="BC313" s="3"/>
      <c r="BD313" s="3"/>
      <c r="BE313" s="3"/>
      <c r="BF313" s="3"/>
      <c r="BG313" s="3"/>
      <c r="BH313" s="3"/>
      <c r="BI313" s="3"/>
      <c r="BJ313" s="3"/>
      <c r="BK313" s="3"/>
      <c r="BL313" s="3"/>
      <c r="BM313" s="3"/>
    </row>
    <row r="314" spans="3:65" s="5" customFormat="1" x14ac:dyDescent="0.2">
      <c r="C314" s="46"/>
      <c r="D314" s="3"/>
      <c r="E314" s="46"/>
      <c r="F314" s="3"/>
      <c r="G314" s="47"/>
      <c r="H314" s="47"/>
      <c r="AN314" s="53"/>
      <c r="AO314" s="53"/>
      <c r="AP314" s="53"/>
      <c r="AQ314" s="53"/>
      <c r="AR314" s="4"/>
      <c r="AS314" s="4"/>
      <c r="AT314" s="4"/>
      <c r="AU314" s="3"/>
      <c r="AV314" s="3"/>
      <c r="AW314" s="40"/>
      <c r="AX314" s="3"/>
      <c r="AY314" s="3"/>
      <c r="AZ314" s="3"/>
      <c r="BA314" s="3"/>
      <c r="BB314" s="3"/>
      <c r="BC314" s="3"/>
      <c r="BD314" s="3"/>
      <c r="BE314" s="3"/>
      <c r="BF314" s="3"/>
      <c r="BG314" s="3"/>
      <c r="BH314" s="3"/>
      <c r="BI314" s="3"/>
      <c r="BJ314" s="3"/>
      <c r="BK314" s="3"/>
      <c r="BL314" s="3"/>
      <c r="BM314" s="3"/>
    </row>
    <row r="315" spans="3:65" s="5" customFormat="1" x14ac:dyDescent="0.2">
      <c r="C315" s="46"/>
      <c r="D315" s="3"/>
      <c r="E315" s="46"/>
      <c r="F315" s="3"/>
      <c r="G315" s="47"/>
      <c r="H315" s="47"/>
      <c r="AN315" s="53"/>
      <c r="AO315" s="53"/>
      <c r="AP315" s="53"/>
      <c r="AQ315" s="53"/>
      <c r="AR315" s="4"/>
      <c r="AS315" s="4"/>
      <c r="AT315" s="4"/>
      <c r="AU315" s="3"/>
      <c r="AV315" s="3"/>
      <c r="AW315" s="40"/>
      <c r="AX315" s="3"/>
      <c r="AY315" s="3"/>
      <c r="AZ315" s="3"/>
      <c r="BA315" s="3"/>
      <c r="BB315" s="3"/>
      <c r="BC315" s="3"/>
      <c r="BD315" s="3"/>
      <c r="BE315" s="3"/>
      <c r="BF315" s="3"/>
      <c r="BG315" s="3"/>
      <c r="BH315" s="3"/>
      <c r="BI315" s="3"/>
      <c r="BJ315" s="3"/>
      <c r="BK315" s="3"/>
      <c r="BL315" s="3"/>
      <c r="BM315" s="3"/>
    </row>
    <row r="316" spans="3:65" s="5" customFormat="1" x14ac:dyDescent="0.2">
      <c r="C316" s="46"/>
      <c r="D316" s="3"/>
      <c r="E316" s="46"/>
      <c r="F316" s="3"/>
      <c r="G316" s="47"/>
      <c r="H316" s="47"/>
      <c r="AN316" s="53"/>
      <c r="AO316" s="53"/>
      <c r="AP316" s="53"/>
      <c r="AQ316" s="53"/>
      <c r="AR316" s="4"/>
      <c r="AS316" s="4"/>
      <c r="AT316" s="4"/>
      <c r="AU316" s="3"/>
      <c r="AV316" s="3"/>
      <c r="AW316" s="40"/>
      <c r="AX316" s="3"/>
      <c r="AY316" s="3"/>
      <c r="AZ316" s="3"/>
      <c r="BA316" s="3"/>
      <c r="BB316" s="3"/>
      <c r="BC316" s="3"/>
      <c r="BD316" s="3"/>
      <c r="BE316" s="3"/>
      <c r="BF316" s="3"/>
      <c r="BG316" s="3"/>
      <c r="BH316" s="3"/>
      <c r="BI316" s="3"/>
      <c r="BJ316" s="3"/>
      <c r="BK316" s="3"/>
      <c r="BL316" s="3"/>
      <c r="BM316" s="3"/>
    </row>
    <row r="317" spans="3:65" s="5" customFormat="1" x14ac:dyDescent="0.2">
      <c r="C317" s="46"/>
      <c r="D317" s="3"/>
      <c r="E317" s="46"/>
      <c r="F317" s="3"/>
      <c r="G317" s="47"/>
      <c r="H317" s="47"/>
      <c r="AN317" s="53"/>
      <c r="AO317" s="53"/>
      <c r="AP317" s="53"/>
      <c r="AQ317" s="53"/>
      <c r="AR317" s="4"/>
      <c r="AS317" s="4"/>
      <c r="AT317" s="4"/>
      <c r="AU317" s="3"/>
      <c r="AV317" s="3"/>
      <c r="AW317" s="40"/>
      <c r="AX317" s="3"/>
      <c r="AY317" s="3"/>
      <c r="AZ317" s="3"/>
      <c r="BA317" s="3"/>
      <c r="BB317" s="3"/>
      <c r="BC317" s="3"/>
      <c r="BD317" s="3"/>
      <c r="BE317" s="3"/>
      <c r="BF317" s="3"/>
      <c r="BG317" s="3"/>
      <c r="BH317" s="3"/>
      <c r="BI317" s="3"/>
      <c r="BJ317" s="3"/>
      <c r="BK317" s="3"/>
      <c r="BL317" s="3"/>
      <c r="BM317" s="3"/>
    </row>
    <row r="318" spans="3:65" s="5" customFormat="1" x14ac:dyDescent="0.2">
      <c r="C318" s="46"/>
      <c r="D318" s="3"/>
      <c r="E318" s="46"/>
      <c r="F318" s="3"/>
      <c r="G318" s="47"/>
      <c r="H318" s="47"/>
      <c r="AN318" s="53"/>
      <c r="AO318" s="53"/>
      <c r="AP318" s="53"/>
      <c r="AQ318" s="53"/>
      <c r="AR318" s="4"/>
      <c r="AS318" s="4"/>
      <c r="AT318" s="4"/>
      <c r="AU318" s="3"/>
      <c r="AV318" s="3"/>
      <c r="AW318" s="40"/>
      <c r="AX318" s="3"/>
      <c r="AY318" s="3"/>
      <c r="AZ318" s="3"/>
      <c r="BA318" s="3"/>
      <c r="BB318" s="3"/>
      <c r="BC318" s="3"/>
      <c r="BD318" s="3"/>
      <c r="BE318" s="3"/>
      <c r="BF318" s="3"/>
      <c r="BG318" s="3"/>
      <c r="BH318" s="3"/>
      <c r="BI318" s="3"/>
      <c r="BJ318" s="3"/>
      <c r="BK318" s="3"/>
      <c r="BL318" s="3"/>
      <c r="BM318" s="3"/>
    </row>
    <row r="319" spans="3:65" s="5" customFormat="1" x14ac:dyDescent="0.2">
      <c r="C319" s="46"/>
      <c r="D319" s="3"/>
      <c r="E319" s="46"/>
      <c r="F319" s="3"/>
      <c r="G319" s="47"/>
      <c r="H319" s="47"/>
      <c r="AN319" s="53"/>
      <c r="AO319" s="53"/>
      <c r="AP319" s="53"/>
      <c r="AQ319" s="53"/>
      <c r="AR319" s="4"/>
      <c r="AS319" s="4"/>
      <c r="AT319" s="4"/>
      <c r="AU319" s="3"/>
      <c r="AV319" s="3"/>
      <c r="AW319" s="40"/>
      <c r="AX319" s="3"/>
      <c r="AY319" s="3"/>
      <c r="AZ319" s="3"/>
      <c r="BA319" s="3"/>
      <c r="BB319" s="3"/>
      <c r="BC319" s="3"/>
      <c r="BD319" s="3"/>
      <c r="BE319" s="3"/>
      <c r="BF319" s="3"/>
      <c r="BG319" s="3"/>
      <c r="BH319" s="3"/>
      <c r="BI319" s="3"/>
      <c r="BJ319" s="3"/>
      <c r="BK319" s="3"/>
      <c r="BL319" s="3"/>
      <c r="BM319" s="3"/>
    </row>
    <row r="320" spans="3:65" s="5" customFormat="1" x14ac:dyDescent="0.2">
      <c r="C320" s="46"/>
      <c r="D320" s="3"/>
      <c r="E320" s="46"/>
      <c r="F320" s="3"/>
      <c r="G320" s="47"/>
      <c r="H320" s="47"/>
      <c r="AN320" s="53"/>
      <c r="AO320" s="53"/>
      <c r="AP320" s="53"/>
      <c r="AQ320" s="53"/>
      <c r="AR320" s="4"/>
      <c r="AS320" s="4"/>
      <c r="AT320" s="4"/>
      <c r="AU320" s="3"/>
      <c r="AV320" s="3"/>
      <c r="AW320" s="40"/>
      <c r="AX320" s="3"/>
      <c r="AY320" s="3"/>
      <c r="AZ320" s="3"/>
      <c r="BA320" s="3"/>
      <c r="BB320" s="3"/>
      <c r="BC320" s="3"/>
      <c r="BD320" s="3"/>
      <c r="BE320" s="3"/>
      <c r="BF320" s="3"/>
      <c r="BG320" s="3"/>
      <c r="BH320" s="3"/>
      <c r="BI320" s="3"/>
      <c r="BJ320" s="3"/>
      <c r="BK320" s="3"/>
      <c r="BL320" s="3"/>
      <c r="BM320" s="3"/>
    </row>
    <row r="321" spans="3:65" s="5" customFormat="1" x14ac:dyDescent="0.2">
      <c r="C321" s="46"/>
      <c r="D321" s="3"/>
      <c r="E321" s="46"/>
      <c r="F321" s="3"/>
      <c r="G321" s="47"/>
      <c r="H321" s="47"/>
      <c r="AN321" s="53"/>
      <c r="AO321" s="53"/>
      <c r="AP321" s="53"/>
      <c r="AQ321" s="53"/>
      <c r="AR321" s="4"/>
      <c r="AS321" s="4"/>
      <c r="AT321" s="4"/>
      <c r="AU321" s="3"/>
      <c r="AV321" s="3"/>
      <c r="AW321" s="40"/>
      <c r="AX321" s="3"/>
      <c r="AY321" s="3"/>
      <c r="AZ321" s="3"/>
      <c r="BA321" s="3"/>
      <c r="BB321" s="3"/>
      <c r="BC321" s="3"/>
      <c r="BD321" s="3"/>
      <c r="BE321" s="3"/>
      <c r="BF321" s="3"/>
      <c r="BG321" s="3"/>
      <c r="BH321" s="3"/>
      <c r="BI321" s="3"/>
      <c r="BJ321" s="3"/>
      <c r="BK321" s="3"/>
      <c r="BL321" s="3"/>
      <c r="BM321" s="3"/>
    </row>
    <row r="322" spans="3:65" s="5" customFormat="1" x14ac:dyDescent="0.2">
      <c r="C322" s="46"/>
      <c r="D322" s="3"/>
      <c r="E322" s="46"/>
      <c r="F322" s="3"/>
      <c r="G322" s="47"/>
      <c r="H322" s="47"/>
      <c r="AN322" s="53"/>
      <c r="AO322" s="53"/>
      <c r="AP322" s="53"/>
      <c r="AQ322" s="53"/>
      <c r="AR322" s="4"/>
      <c r="AS322" s="4"/>
      <c r="AT322" s="4"/>
      <c r="AU322" s="3"/>
      <c r="AV322" s="3"/>
      <c r="AW322" s="40"/>
      <c r="AX322" s="3"/>
      <c r="AY322" s="3"/>
      <c r="AZ322" s="3"/>
      <c r="BA322" s="3"/>
      <c r="BB322" s="3"/>
      <c r="BC322" s="3"/>
      <c r="BD322" s="3"/>
      <c r="BE322" s="3"/>
      <c r="BF322" s="3"/>
      <c r="BG322" s="3"/>
      <c r="BH322" s="3"/>
      <c r="BI322" s="3"/>
      <c r="BJ322" s="3"/>
      <c r="BK322" s="3"/>
      <c r="BL322" s="3"/>
      <c r="BM322" s="3"/>
    </row>
    <row r="323" spans="3:65" s="5" customFormat="1" x14ac:dyDescent="0.2">
      <c r="C323" s="46"/>
      <c r="D323" s="3"/>
      <c r="E323" s="46"/>
      <c r="F323" s="3"/>
      <c r="G323" s="47"/>
      <c r="H323" s="47"/>
      <c r="AN323" s="53"/>
      <c r="AO323" s="53"/>
      <c r="AP323" s="53"/>
      <c r="AQ323" s="53"/>
      <c r="AR323" s="4"/>
      <c r="AS323" s="4"/>
      <c r="AT323" s="4"/>
      <c r="AU323" s="3"/>
      <c r="AV323" s="3"/>
      <c r="AW323" s="40"/>
      <c r="AX323" s="3"/>
      <c r="AY323" s="3"/>
      <c r="AZ323" s="3"/>
      <c r="BA323" s="3"/>
      <c r="BB323" s="3"/>
      <c r="BC323" s="3"/>
      <c r="BD323" s="3"/>
      <c r="BE323" s="3"/>
      <c r="BF323" s="3"/>
      <c r="BG323" s="3"/>
      <c r="BH323" s="3"/>
      <c r="BI323" s="3"/>
      <c r="BJ323" s="3"/>
      <c r="BK323" s="3"/>
      <c r="BL323" s="3"/>
      <c r="BM323" s="3"/>
    </row>
    <row r="324" spans="3:65" s="5" customFormat="1" x14ac:dyDescent="0.2">
      <c r="C324" s="46"/>
      <c r="D324" s="3"/>
      <c r="E324" s="46"/>
      <c r="F324" s="3"/>
      <c r="G324" s="47"/>
      <c r="H324" s="47"/>
      <c r="AN324" s="53"/>
      <c r="AO324" s="53"/>
      <c r="AP324" s="53"/>
      <c r="AQ324" s="53"/>
      <c r="AR324" s="4"/>
      <c r="AS324" s="4"/>
      <c r="AT324" s="4"/>
      <c r="AU324" s="3"/>
      <c r="AV324" s="3"/>
      <c r="AW324" s="40"/>
      <c r="AX324" s="3"/>
      <c r="AY324" s="3"/>
      <c r="AZ324" s="3"/>
      <c r="BA324" s="3"/>
      <c r="BB324" s="3"/>
      <c r="BC324" s="3"/>
      <c r="BD324" s="3"/>
      <c r="BE324" s="3"/>
      <c r="BF324" s="3"/>
      <c r="BG324" s="3"/>
      <c r="BH324" s="3"/>
      <c r="BI324" s="3"/>
      <c r="BJ324" s="3"/>
      <c r="BK324" s="3"/>
      <c r="BL324" s="3"/>
      <c r="BM324" s="3"/>
    </row>
    <row r="325" spans="3:65" s="5" customFormat="1" x14ac:dyDescent="0.2">
      <c r="C325" s="46"/>
      <c r="D325" s="3"/>
      <c r="E325" s="46"/>
      <c r="F325" s="3"/>
      <c r="G325" s="47"/>
      <c r="H325" s="47"/>
      <c r="AN325" s="53"/>
      <c r="AO325" s="53"/>
      <c r="AP325" s="53"/>
      <c r="AQ325" s="53"/>
      <c r="AR325" s="4"/>
      <c r="AS325" s="4"/>
      <c r="AT325" s="4"/>
      <c r="AU325" s="3"/>
      <c r="AV325" s="3"/>
      <c r="AW325" s="40"/>
      <c r="AX325" s="3"/>
      <c r="AY325" s="3"/>
      <c r="AZ325" s="3"/>
      <c r="BA325" s="3"/>
      <c r="BB325" s="3"/>
      <c r="BC325" s="3"/>
      <c r="BD325" s="3"/>
      <c r="BE325" s="3"/>
      <c r="BF325" s="3"/>
      <c r="BG325" s="3"/>
      <c r="BH325" s="3"/>
      <c r="BI325" s="3"/>
      <c r="BJ325" s="3"/>
      <c r="BK325" s="3"/>
      <c r="BL325" s="3"/>
      <c r="BM325" s="3"/>
    </row>
    <row r="326" spans="3:65" s="5" customFormat="1" x14ac:dyDescent="0.2">
      <c r="C326" s="46"/>
      <c r="D326" s="3"/>
      <c r="E326" s="46"/>
      <c r="F326" s="3"/>
      <c r="G326" s="47"/>
      <c r="H326" s="47"/>
      <c r="AN326" s="53"/>
      <c r="AO326" s="53"/>
      <c r="AP326" s="53"/>
      <c r="AQ326" s="53"/>
      <c r="AR326" s="4"/>
      <c r="AS326" s="4"/>
      <c r="AT326" s="4"/>
      <c r="AU326" s="3"/>
      <c r="AV326" s="3"/>
      <c r="AW326" s="40"/>
      <c r="AX326" s="3"/>
      <c r="AY326" s="3"/>
      <c r="AZ326" s="3"/>
      <c r="BA326" s="3"/>
      <c r="BB326" s="3"/>
      <c r="BC326" s="3"/>
      <c r="BD326" s="3"/>
      <c r="BE326" s="3"/>
      <c r="BF326" s="3"/>
      <c r="BG326" s="3"/>
      <c r="BH326" s="3"/>
      <c r="BI326" s="3"/>
      <c r="BJ326" s="3"/>
      <c r="BK326" s="3"/>
      <c r="BL326" s="3"/>
      <c r="BM326" s="3"/>
    </row>
    <row r="327" spans="3:65" s="5" customFormat="1" x14ac:dyDescent="0.2">
      <c r="C327" s="46"/>
      <c r="D327" s="3"/>
      <c r="E327" s="46"/>
      <c r="F327" s="3"/>
      <c r="G327" s="47"/>
      <c r="H327" s="47"/>
      <c r="AN327" s="53"/>
      <c r="AO327" s="53"/>
      <c r="AP327" s="53"/>
      <c r="AQ327" s="53"/>
      <c r="AR327" s="4"/>
      <c r="AS327" s="4"/>
      <c r="AT327" s="4"/>
      <c r="AU327" s="3"/>
      <c r="AV327" s="3"/>
      <c r="AW327" s="40"/>
      <c r="AX327" s="3"/>
      <c r="AY327" s="3"/>
      <c r="AZ327" s="3"/>
      <c r="BA327" s="3"/>
      <c r="BB327" s="3"/>
      <c r="BC327" s="3"/>
      <c r="BD327" s="3"/>
      <c r="BE327" s="3"/>
      <c r="BF327" s="3"/>
      <c r="BG327" s="3"/>
      <c r="BH327" s="3"/>
      <c r="BI327" s="3"/>
      <c r="BJ327" s="3"/>
      <c r="BK327" s="3"/>
      <c r="BL327" s="3"/>
      <c r="BM327" s="3"/>
    </row>
    <row r="328" spans="3:65" s="5" customFormat="1" x14ac:dyDescent="0.2">
      <c r="C328" s="46"/>
      <c r="D328" s="3"/>
      <c r="E328" s="46"/>
      <c r="F328" s="3"/>
      <c r="G328" s="48"/>
      <c r="H328" s="48"/>
      <c r="AN328" s="53"/>
      <c r="AO328" s="53"/>
      <c r="AP328" s="53"/>
      <c r="AQ328" s="53"/>
      <c r="AR328" s="4"/>
      <c r="AS328" s="4"/>
      <c r="AT328" s="4"/>
      <c r="AU328" s="3"/>
      <c r="AV328" s="3"/>
      <c r="AW328" s="40"/>
      <c r="AX328" s="3"/>
      <c r="AY328" s="3"/>
      <c r="AZ328" s="3"/>
      <c r="BA328" s="3"/>
      <c r="BB328" s="3"/>
      <c r="BC328" s="3"/>
      <c r="BD328" s="3"/>
      <c r="BE328" s="3"/>
      <c r="BF328" s="3"/>
      <c r="BG328" s="3"/>
      <c r="BH328" s="3"/>
      <c r="BI328" s="3"/>
      <c r="BJ328" s="3"/>
      <c r="BK328" s="3"/>
      <c r="BL328" s="3"/>
      <c r="BM328" s="3"/>
    </row>
    <row r="329" spans="3:65" s="5" customFormat="1" x14ac:dyDescent="0.2">
      <c r="C329" s="46"/>
      <c r="D329" s="3"/>
      <c r="E329" s="46"/>
      <c r="F329" s="3"/>
      <c r="G329" s="48"/>
      <c r="H329" s="48"/>
      <c r="AN329" s="53"/>
      <c r="AO329" s="53"/>
      <c r="AP329" s="53"/>
      <c r="AQ329" s="53"/>
      <c r="AR329" s="4"/>
      <c r="AS329" s="4"/>
      <c r="AT329" s="4"/>
      <c r="AU329" s="3"/>
      <c r="AV329" s="3"/>
      <c r="AW329" s="40"/>
      <c r="AX329" s="3"/>
      <c r="AY329" s="3"/>
      <c r="AZ329" s="3"/>
      <c r="BA329" s="3"/>
      <c r="BB329" s="3"/>
      <c r="BC329" s="3"/>
      <c r="BD329" s="3"/>
      <c r="BE329" s="3"/>
      <c r="BF329" s="3"/>
      <c r="BG329" s="3"/>
      <c r="BH329" s="3"/>
      <c r="BI329" s="3"/>
      <c r="BJ329" s="3"/>
      <c r="BK329" s="3"/>
      <c r="BL329" s="3"/>
      <c r="BM329" s="3"/>
    </row>
    <row r="330" spans="3:65" s="5" customFormat="1" x14ac:dyDescent="0.2">
      <c r="C330" s="46"/>
      <c r="D330" s="3"/>
      <c r="E330" s="46"/>
      <c r="F330" s="3"/>
      <c r="G330" s="47"/>
      <c r="H330" s="47"/>
      <c r="AN330" s="53"/>
      <c r="AO330" s="53"/>
      <c r="AP330" s="53"/>
      <c r="AQ330" s="53"/>
      <c r="AR330" s="4"/>
      <c r="AS330" s="4"/>
      <c r="AT330" s="4"/>
      <c r="AU330" s="3"/>
      <c r="AV330" s="3"/>
      <c r="AW330" s="40"/>
      <c r="AX330" s="3"/>
      <c r="AY330" s="3"/>
      <c r="AZ330" s="3"/>
      <c r="BA330" s="3"/>
      <c r="BB330" s="3"/>
      <c r="BC330" s="3"/>
      <c r="BD330" s="3"/>
      <c r="BE330" s="3"/>
      <c r="BF330" s="3"/>
      <c r="BG330" s="3"/>
      <c r="BH330" s="3"/>
      <c r="BI330" s="3"/>
      <c r="BJ330" s="3"/>
      <c r="BK330" s="3"/>
      <c r="BL330" s="3"/>
      <c r="BM330" s="3"/>
    </row>
    <row r="331" spans="3:65" s="5" customFormat="1" x14ac:dyDescent="0.2">
      <c r="C331" s="46"/>
      <c r="D331" s="3"/>
      <c r="E331" s="46"/>
      <c r="F331" s="3"/>
      <c r="G331" s="47"/>
      <c r="H331" s="47"/>
      <c r="AN331" s="53"/>
      <c r="AO331" s="53"/>
      <c r="AP331" s="53"/>
      <c r="AQ331" s="53"/>
      <c r="AR331" s="4"/>
      <c r="AS331" s="4"/>
      <c r="AT331" s="4"/>
      <c r="AU331" s="3"/>
      <c r="AV331" s="3"/>
      <c r="AW331" s="40"/>
      <c r="AX331" s="3"/>
      <c r="AY331" s="3"/>
      <c r="AZ331" s="3"/>
      <c r="BA331" s="3"/>
      <c r="BB331" s="3"/>
      <c r="BC331" s="3"/>
      <c r="BD331" s="3"/>
      <c r="BE331" s="3"/>
      <c r="BF331" s="3"/>
      <c r="BG331" s="3"/>
      <c r="BH331" s="3"/>
      <c r="BI331" s="3"/>
      <c r="BJ331" s="3"/>
      <c r="BK331" s="3"/>
      <c r="BL331" s="3"/>
      <c r="BM331" s="3"/>
    </row>
    <row r="332" spans="3:65" s="5" customFormat="1" x14ac:dyDescent="0.2">
      <c r="C332" s="46"/>
      <c r="D332" s="3"/>
      <c r="E332" s="46"/>
      <c r="F332" s="3"/>
      <c r="G332" s="47"/>
      <c r="H332" s="47"/>
      <c r="AN332" s="53"/>
      <c r="AO332" s="53"/>
      <c r="AP332" s="53"/>
      <c r="AQ332" s="53"/>
      <c r="AR332" s="4"/>
      <c r="AS332" s="4"/>
      <c r="AT332" s="4"/>
      <c r="AU332" s="3"/>
      <c r="AV332" s="3"/>
      <c r="AW332" s="40"/>
      <c r="AX332" s="3"/>
      <c r="AY332" s="3"/>
      <c r="AZ332" s="3"/>
      <c r="BA332" s="3"/>
      <c r="BB332" s="3"/>
      <c r="BC332" s="3"/>
      <c r="BD332" s="3"/>
      <c r="BE332" s="3"/>
      <c r="BF332" s="3"/>
      <c r="BG332" s="3"/>
      <c r="BH332" s="3"/>
      <c r="BI332" s="3"/>
      <c r="BJ332" s="3"/>
      <c r="BK332" s="3"/>
      <c r="BL332" s="3"/>
      <c r="BM332" s="3"/>
    </row>
    <row r="333" spans="3:65" s="5" customFormat="1" x14ac:dyDescent="0.2">
      <c r="C333" s="46"/>
      <c r="D333" s="3"/>
      <c r="E333" s="46"/>
      <c r="F333" s="3"/>
      <c r="G333" s="47"/>
      <c r="H333" s="47"/>
      <c r="AN333" s="53"/>
      <c r="AO333" s="53"/>
      <c r="AP333" s="53"/>
      <c r="AQ333" s="53"/>
      <c r="AR333" s="4"/>
      <c r="AS333" s="4"/>
      <c r="AT333" s="4"/>
      <c r="AU333" s="3"/>
      <c r="AV333" s="3"/>
      <c r="AW333" s="40"/>
      <c r="AX333" s="3"/>
      <c r="AY333" s="3"/>
      <c r="AZ333" s="3"/>
      <c r="BA333" s="3"/>
      <c r="BB333" s="3"/>
      <c r="BC333" s="3"/>
      <c r="BD333" s="3"/>
      <c r="BE333" s="3"/>
      <c r="BF333" s="3"/>
      <c r="BG333" s="3"/>
      <c r="BH333" s="3"/>
      <c r="BI333" s="3"/>
      <c r="BJ333" s="3"/>
      <c r="BK333" s="3"/>
      <c r="BL333" s="3"/>
      <c r="BM333" s="3"/>
    </row>
    <row r="334" spans="3:65" s="5" customFormat="1" x14ac:dyDescent="0.2">
      <c r="C334" s="46"/>
      <c r="D334" s="3"/>
      <c r="E334" s="46"/>
      <c r="F334" s="3"/>
      <c r="G334" s="47"/>
      <c r="H334" s="47"/>
      <c r="AN334" s="53"/>
      <c r="AO334" s="53"/>
      <c r="AP334" s="53"/>
      <c r="AQ334" s="53"/>
      <c r="AR334" s="4"/>
      <c r="AS334" s="4"/>
      <c r="AT334" s="4"/>
      <c r="AU334" s="3"/>
      <c r="AV334" s="3"/>
      <c r="AW334" s="40"/>
      <c r="AX334" s="3"/>
      <c r="AY334" s="3"/>
      <c r="AZ334" s="3"/>
      <c r="BA334" s="3"/>
      <c r="BB334" s="3"/>
      <c r="BC334" s="3"/>
      <c r="BD334" s="3"/>
      <c r="BE334" s="3"/>
      <c r="BF334" s="3"/>
      <c r="BG334" s="3"/>
      <c r="BH334" s="3"/>
      <c r="BI334" s="3"/>
      <c r="BJ334" s="3"/>
      <c r="BK334" s="3"/>
      <c r="BL334" s="3"/>
      <c r="BM334" s="3"/>
    </row>
    <row r="335" spans="3:65" s="5" customFormat="1" x14ac:dyDescent="0.2">
      <c r="C335" s="46"/>
      <c r="D335" s="3"/>
      <c r="E335" s="46"/>
      <c r="F335" s="3"/>
      <c r="G335" s="48"/>
      <c r="H335" s="48"/>
      <c r="AN335" s="53"/>
      <c r="AO335" s="53"/>
      <c r="AP335" s="53"/>
      <c r="AQ335" s="53"/>
      <c r="AR335" s="4"/>
      <c r="AS335" s="4"/>
      <c r="AT335" s="4"/>
      <c r="AU335" s="3"/>
      <c r="AV335" s="3"/>
      <c r="AW335" s="40"/>
      <c r="AX335" s="3"/>
      <c r="AY335" s="3"/>
      <c r="AZ335" s="3"/>
      <c r="BA335" s="3"/>
      <c r="BB335" s="3"/>
      <c r="BC335" s="3"/>
      <c r="BD335" s="3"/>
      <c r="BE335" s="3"/>
      <c r="BF335" s="3"/>
      <c r="BG335" s="3"/>
      <c r="BH335" s="3"/>
      <c r="BI335" s="3"/>
      <c r="BJ335" s="3"/>
      <c r="BK335" s="3"/>
      <c r="BL335" s="3"/>
      <c r="BM335" s="3"/>
    </row>
    <row r="336" spans="3:65" s="5" customFormat="1" x14ac:dyDescent="0.2">
      <c r="C336" s="46"/>
      <c r="D336" s="3"/>
      <c r="E336" s="46"/>
      <c r="F336" s="3"/>
      <c r="G336" s="47"/>
      <c r="H336" s="47"/>
      <c r="AN336" s="53"/>
      <c r="AO336" s="53"/>
      <c r="AP336" s="53"/>
      <c r="AQ336" s="53"/>
      <c r="AR336" s="4"/>
      <c r="AS336" s="4"/>
      <c r="AT336" s="4"/>
      <c r="AU336" s="3"/>
      <c r="AV336" s="3"/>
      <c r="AW336" s="40"/>
      <c r="AX336" s="3"/>
      <c r="AY336" s="3"/>
      <c r="AZ336" s="3"/>
      <c r="BA336" s="3"/>
      <c r="BB336" s="3"/>
      <c r="BC336" s="3"/>
      <c r="BD336" s="3"/>
      <c r="BE336" s="3"/>
      <c r="BF336" s="3"/>
      <c r="BG336" s="3"/>
      <c r="BH336" s="3"/>
      <c r="BI336" s="3"/>
      <c r="BJ336" s="3"/>
      <c r="BK336" s="3"/>
      <c r="BL336" s="3"/>
      <c r="BM336" s="3"/>
    </row>
    <row r="337" spans="3:65" s="5" customFormat="1" x14ac:dyDescent="0.2">
      <c r="C337" s="46"/>
      <c r="D337" s="3"/>
      <c r="E337" s="46"/>
      <c r="F337" s="3"/>
      <c r="G337" s="47"/>
      <c r="H337" s="47"/>
      <c r="AN337" s="53"/>
      <c r="AO337" s="53"/>
      <c r="AP337" s="53"/>
      <c r="AQ337" s="53"/>
      <c r="AR337" s="4"/>
      <c r="AS337" s="4"/>
      <c r="AT337" s="4"/>
      <c r="AU337" s="3"/>
      <c r="AV337" s="3"/>
      <c r="AW337" s="40"/>
      <c r="AX337" s="3"/>
      <c r="AY337" s="3"/>
      <c r="AZ337" s="3"/>
      <c r="BA337" s="3"/>
      <c r="BB337" s="3"/>
      <c r="BC337" s="3"/>
      <c r="BD337" s="3"/>
      <c r="BE337" s="3"/>
      <c r="BF337" s="3"/>
      <c r="BG337" s="3"/>
      <c r="BH337" s="3"/>
      <c r="BI337" s="3"/>
      <c r="BJ337" s="3"/>
      <c r="BK337" s="3"/>
      <c r="BL337" s="3"/>
      <c r="BM337" s="3"/>
    </row>
    <row r="338" spans="3:65" s="5" customFormat="1" x14ac:dyDescent="0.2">
      <c r="C338" s="46"/>
      <c r="D338" s="3"/>
      <c r="E338" s="46"/>
      <c r="F338" s="3"/>
      <c r="G338" s="47"/>
      <c r="H338" s="47"/>
      <c r="AN338" s="53"/>
      <c r="AO338" s="53"/>
      <c r="AP338" s="53"/>
      <c r="AQ338" s="53"/>
      <c r="AR338" s="4"/>
      <c r="AS338" s="4"/>
      <c r="AT338" s="4"/>
      <c r="AU338" s="3"/>
      <c r="AV338" s="3"/>
      <c r="AW338" s="40"/>
      <c r="AX338" s="3"/>
      <c r="AY338" s="3"/>
      <c r="AZ338" s="3"/>
      <c r="BA338" s="3"/>
      <c r="BB338" s="3"/>
      <c r="BC338" s="3"/>
      <c r="BD338" s="3"/>
      <c r="BE338" s="3"/>
      <c r="BF338" s="3"/>
      <c r="BG338" s="3"/>
      <c r="BH338" s="3"/>
      <c r="BI338" s="3"/>
      <c r="BJ338" s="3"/>
      <c r="BK338" s="3"/>
      <c r="BL338" s="3"/>
      <c r="BM338" s="3"/>
    </row>
    <row r="339" spans="3:65" s="5" customFormat="1" x14ac:dyDescent="0.2">
      <c r="C339" s="46"/>
      <c r="D339" s="3"/>
      <c r="E339" s="46"/>
      <c r="F339" s="3"/>
      <c r="G339" s="48"/>
      <c r="H339" s="48"/>
      <c r="AN339" s="53"/>
      <c r="AO339" s="53"/>
      <c r="AP339" s="53"/>
      <c r="AQ339" s="53"/>
      <c r="AR339" s="4"/>
      <c r="AS339" s="4"/>
      <c r="AT339" s="4"/>
      <c r="AU339" s="3"/>
      <c r="AV339" s="3"/>
      <c r="AW339" s="40"/>
      <c r="AX339" s="3"/>
      <c r="AY339" s="3"/>
      <c r="AZ339" s="3"/>
      <c r="BA339" s="3"/>
      <c r="BB339" s="3"/>
      <c r="BC339" s="3"/>
      <c r="BD339" s="3"/>
      <c r="BE339" s="3"/>
      <c r="BF339" s="3"/>
      <c r="BG339" s="3"/>
      <c r="BH339" s="3"/>
      <c r="BI339" s="3"/>
      <c r="BJ339" s="3"/>
      <c r="BK339" s="3"/>
      <c r="BL339" s="3"/>
      <c r="BM339" s="3"/>
    </row>
    <row r="340" spans="3:65" s="5" customFormat="1" x14ac:dyDescent="0.2">
      <c r="C340" s="46"/>
      <c r="D340" s="3"/>
      <c r="E340" s="46"/>
      <c r="F340" s="3"/>
      <c r="G340" s="47"/>
      <c r="H340" s="47"/>
      <c r="AN340" s="53"/>
      <c r="AO340" s="53"/>
      <c r="AP340" s="53"/>
      <c r="AQ340" s="53"/>
      <c r="AR340" s="4"/>
      <c r="AS340" s="4"/>
      <c r="AT340" s="4"/>
      <c r="AU340" s="3"/>
      <c r="AV340" s="3"/>
      <c r="AW340" s="40"/>
      <c r="AX340" s="3"/>
      <c r="AY340" s="3"/>
      <c r="AZ340" s="3"/>
      <c r="BA340" s="3"/>
      <c r="BB340" s="3"/>
      <c r="BC340" s="3"/>
      <c r="BD340" s="3"/>
      <c r="BE340" s="3"/>
      <c r="BF340" s="3"/>
      <c r="BG340" s="3"/>
      <c r="BH340" s="3"/>
      <c r="BI340" s="3"/>
      <c r="BJ340" s="3"/>
      <c r="BK340" s="3"/>
      <c r="BL340" s="3"/>
      <c r="BM340" s="3"/>
    </row>
    <row r="341" spans="3:65" s="5" customFormat="1" x14ac:dyDescent="0.2">
      <c r="C341" s="46"/>
      <c r="D341" s="3"/>
      <c r="E341" s="46"/>
      <c r="F341" s="3"/>
      <c r="G341" s="47"/>
      <c r="H341" s="47"/>
      <c r="AN341" s="53"/>
      <c r="AO341" s="53"/>
      <c r="AP341" s="53"/>
      <c r="AQ341" s="53"/>
      <c r="AR341" s="4"/>
      <c r="AS341" s="4"/>
      <c r="AT341" s="4"/>
      <c r="AU341" s="3"/>
      <c r="AV341" s="3"/>
      <c r="AW341" s="40"/>
      <c r="AX341" s="3"/>
      <c r="AY341" s="3"/>
      <c r="AZ341" s="3"/>
      <c r="BA341" s="3"/>
      <c r="BB341" s="3"/>
      <c r="BC341" s="3"/>
      <c r="BD341" s="3"/>
      <c r="BE341" s="3"/>
      <c r="BF341" s="3"/>
      <c r="BG341" s="3"/>
      <c r="BH341" s="3"/>
      <c r="BI341" s="3"/>
      <c r="BJ341" s="3"/>
      <c r="BK341" s="3"/>
      <c r="BL341" s="3"/>
      <c r="BM341" s="3"/>
    </row>
    <row r="342" spans="3:65" s="5" customFormat="1" x14ac:dyDescent="0.2">
      <c r="C342" s="46"/>
      <c r="D342" s="3"/>
      <c r="E342" s="46"/>
      <c r="F342" s="3"/>
      <c r="G342" s="47"/>
      <c r="H342" s="47"/>
      <c r="AN342" s="53"/>
      <c r="AO342" s="53"/>
      <c r="AP342" s="53"/>
      <c r="AQ342" s="53"/>
      <c r="AR342" s="4"/>
      <c r="AS342" s="4"/>
      <c r="AT342" s="4"/>
      <c r="AU342" s="3"/>
      <c r="AV342" s="3"/>
      <c r="AW342" s="40"/>
      <c r="AX342" s="3"/>
      <c r="AY342" s="3"/>
      <c r="AZ342" s="3"/>
      <c r="BA342" s="3"/>
      <c r="BB342" s="3"/>
      <c r="BC342" s="3"/>
      <c r="BD342" s="3"/>
      <c r="BE342" s="3"/>
      <c r="BF342" s="3"/>
      <c r="BG342" s="3"/>
      <c r="BH342" s="3"/>
      <c r="BI342" s="3"/>
      <c r="BJ342" s="3"/>
      <c r="BK342" s="3"/>
      <c r="BL342" s="3"/>
      <c r="BM342" s="3"/>
    </row>
    <row r="343" spans="3:65" s="5" customFormat="1" x14ac:dyDescent="0.2">
      <c r="C343" s="46"/>
      <c r="D343" s="3"/>
      <c r="E343" s="46"/>
      <c r="F343" s="3"/>
      <c r="G343" s="47"/>
      <c r="H343" s="47"/>
      <c r="AN343" s="53"/>
      <c r="AO343" s="53"/>
      <c r="AP343" s="53"/>
      <c r="AQ343" s="53"/>
      <c r="AR343" s="4"/>
      <c r="AS343" s="4"/>
      <c r="AT343" s="4"/>
      <c r="AU343" s="3"/>
      <c r="AV343" s="3"/>
      <c r="AW343" s="40"/>
      <c r="AX343" s="3"/>
      <c r="AY343" s="3"/>
      <c r="AZ343" s="3"/>
      <c r="BA343" s="3"/>
      <c r="BB343" s="3"/>
      <c r="BC343" s="3"/>
      <c r="BD343" s="3"/>
      <c r="BE343" s="3"/>
      <c r="BF343" s="3"/>
      <c r="BG343" s="3"/>
      <c r="BH343" s="3"/>
      <c r="BI343" s="3"/>
      <c r="BJ343" s="3"/>
      <c r="BK343" s="3"/>
      <c r="BL343" s="3"/>
      <c r="BM343" s="3"/>
    </row>
    <row r="344" spans="3:65" s="5" customFormat="1" x14ac:dyDescent="0.2">
      <c r="C344" s="46"/>
      <c r="D344" s="3"/>
      <c r="E344" s="46"/>
      <c r="F344" s="3"/>
      <c r="G344" s="47"/>
      <c r="H344" s="47"/>
      <c r="AN344" s="53"/>
      <c r="AO344" s="53"/>
      <c r="AP344" s="53"/>
      <c r="AQ344" s="53"/>
      <c r="AR344" s="4"/>
      <c r="AS344" s="4"/>
      <c r="AT344" s="4"/>
      <c r="AU344" s="3"/>
      <c r="AV344" s="3"/>
      <c r="AW344" s="40"/>
      <c r="AX344" s="3"/>
      <c r="AY344" s="3"/>
      <c r="AZ344" s="3"/>
      <c r="BA344" s="3"/>
      <c r="BB344" s="3"/>
      <c r="BC344" s="3"/>
      <c r="BD344" s="3"/>
      <c r="BE344" s="3"/>
      <c r="BF344" s="3"/>
      <c r="BG344" s="3"/>
      <c r="BH344" s="3"/>
      <c r="BI344" s="3"/>
      <c r="BJ344" s="3"/>
      <c r="BK344" s="3"/>
      <c r="BL344" s="3"/>
      <c r="BM344" s="3"/>
    </row>
    <row r="345" spans="3:65" s="5" customFormat="1" x14ac:dyDescent="0.2">
      <c r="C345" s="46"/>
      <c r="D345" s="3"/>
      <c r="E345" s="46"/>
      <c r="F345" s="3"/>
      <c r="G345" s="47"/>
      <c r="H345" s="47"/>
      <c r="AN345" s="53"/>
      <c r="AO345" s="53"/>
      <c r="AP345" s="53"/>
      <c r="AQ345" s="53"/>
      <c r="AR345" s="4"/>
      <c r="AS345" s="4"/>
      <c r="AT345" s="4"/>
      <c r="AU345" s="3"/>
      <c r="AV345" s="3"/>
      <c r="AW345" s="40"/>
      <c r="AX345" s="3"/>
      <c r="AY345" s="3"/>
      <c r="AZ345" s="3"/>
      <c r="BA345" s="3"/>
      <c r="BB345" s="3"/>
      <c r="BC345" s="3"/>
      <c r="BD345" s="3"/>
      <c r="BE345" s="3"/>
      <c r="BF345" s="3"/>
      <c r="BG345" s="3"/>
      <c r="BH345" s="3"/>
      <c r="BI345" s="3"/>
      <c r="BJ345" s="3"/>
      <c r="BK345" s="3"/>
      <c r="BL345" s="3"/>
      <c r="BM345" s="3"/>
    </row>
    <row r="346" spans="3:65" s="5" customFormat="1" x14ac:dyDescent="0.2">
      <c r="C346" s="46"/>
      <c r="D346" s="3"/>
      <c r="E346" s="46"/>
      <c r="F346" s="3"/>
      <c r="G346" s="47"/>
      <c r="H346" s="47"/>
      <c r="AN346" s="53"/>
      <c r="AO346" s="53"/>
      <c r="AP346" s="53"/>
      <c r="AQ346" s="53"/>
      <c r="AR346" s="4"/>
      <c r="AS346" s="4"/>
      <c r="AT346" s="4"/>
      <c r="AU346" s="3"/>
      <c r="AV346" s="3"/>
      <c r="AW346" s="40"/>
      <c r="AX346" s="3"/>
      <c r="AY346" s="3"/>
      <c r="AZ346" s="3"/>
      <c r="BA346" s="3"/>
      <c r="BB346" s="3"/>
      <c r="BC346" s="3"/>
      <c r="BD346" s="3"/>
      <c r="BE346" s="3"/>
      <c r="BF346" s="3"/>
      <c r="BG346" s="3"/>
      <c r="BH346" s="3"/>
      <c r="BI346" s="3"/>
      <c r="BJ346" s="3"/>
      <c r="BK346" s="3"/>
      <c r="BL346" s="3"/>
      <c r="BM346" s="3"/>
    </row>
    <row r="347" spans="3:65" s="5" customFormat="1" x14ac:dyDescent="0.2">
      <c r="C347" s="46"/>
      <c r="D347" s="3"/>
      <c r="E347" s="46"/>
      <c r="F347" s="3"/>
      <c r="G347" s="48"/>
      <c r="H347" s="48"/>
      <c r="AN347" s="53"/>
      <c r="AO347" s="53"/>
      <c r="AP347" s="53"/>
      <c r="AQ347" s="53"/>
      <c r="AR347" s="4"/>
      <c r="AS347" s="4"/>
      <c r="AT347" s="4"/>
      <c r="AU347" s="3"/>
      <c r="AV347" s="3"/>
      <c r="AW347" s="40"/>
      <c r="AX347" s="3"/>
      <c r="AY347" s="3"/>
      <c r="AZ347" s="3"/>
      <c r="BA347" s="3"/>
      <c r="BB347" s="3"/>
      <c r="BC347" s="3"/>
      <c r="BD347" s="3"/>
      <c r="BE347" s="3"/>
      <c r="BF347" s="3"/>
      <c r="BG347" s="3"/>
      <c r="BH347" s="3"/>
      <c r="BI347" s="3"/>
      <c r="BJ347" s="3"/>
      <c r="BK347" s="3"/>
      <c r="BL347" s="3"/>
      <c r="BM347" s="3"/>
    </row>
    <row r="348" spans="3:65" s="5" customFormat="1" x14ac:dyDescent="0.2">
      <c r="C348" s="46"/>
      <c r="D348" s="3"/>
      <c r="E348" s="46"/>
      <c r="F348" s="3"/>
      <c r="G348" s="47"/>
      <c r="H348" s="47"/>
      <c r="AN348" s="53"/>
      <c r="AO348" s="53"/>
      <c r="AP348" s="53"/>
      <c r="AQ348" s="53"/>
      <c r="AR348" s="4"/>
      <c r="AS348" s="4"/>
      <c r="AT348" s="4"/>
      <c r="AU348" s="3"/>
      <c r="AV348" s="3"/>
      <c r="AW348" s="40"/>
      <c r="AX348" s="3"/>
      <c r="AY348" s="3"/>
      <c r="AZ348" s="3"/>
      <c r="BA348" s="3"/>
      <c r="BB348" s="3"/>
      <c r="BC348" s="3"/>
      <c r="BD348" s="3"/>
      <c r="BE348" s="3"/>
      <c r="BF348" s="3"/>
      <c r="BG348" s="3"/>
      <c r="BH348" s="3"/>
      <c r="BI348" s="3"/>
      <c r="BJ348" s="3"/>
      <c r="BK348" s="3"/>
      <c r="BL348" s="3"/>
      <c r="BM348" s="3"/>
    </row>
    <row r="349" spans="3:65" s="5" customFormat="1" x14ac:dyDescent="0.2">
      <c r="C349" s="46"/>
      <c r="D349" s="3"/>
      <c r="E349" s="46"/>
      <c r="F349" s="3"/>
      <c r="G349" s="47"/>
      <c r="H349" s="47"/>
      <c r="AN349" s="53"/>
      <c r="AO349" s="53"/>
      <c r="AP349" s="53"/>
      <c r="AQ349" s="53"/>
      <c r="AR349" s="4"/>
      <c r="AS349" s="4"/>
      <c r="AT349" s="4"/>
      <c r="AU349" s="3"/>
      <c r="AV349" s="3"/>
      <c r="AW349" s="40"/>
      <c r="AX349" s="3"/>
      <c r="AY349" s="3"/>
      <c r="AZ349" s="3"/>
      <c r="BA349" s="3"/>
      <c r="BB349" s="3"/>
      <c r="BC349" s="3"/>
      <c r="BD349" s="3"/>
      <c r="BE349" s="3"/>
      <c r="BF349" s="3"/>
      <c r="BG349" s="3"/>
      <c r="BH349" s="3"/>
      <c r="BI349" s="3"/>
      <c r="BJ349" s="3"/>
      <c r="BK349" s="3"/>
      <c r="BL349" s="3"/>
      <c r="BM349" s="3"/>
    </row>
    <row r="350" spans="3:65" s="5" customFormat="1" x14ac:dyDescent="0.2">
      <c r="C350" s="46"/>
      <c r="D350" s="3"/>
      <c r="E350" s="46"/>
      <c r="F350" s="3"/>
      <c r="G350" s="48"/>
      <c r="H350" s="48"/>
      <c r="AN350" s="53"/>
      <c r="AO350" s="53"/>
      <c r="AP350" s="53"/>
      <c r="AQ350" s="53"/>
      <c r="AR350" s="4"/>
      <c r="AS350" s="4"/>
      <c r="AT350" s="4"/>
      <c r="AU350" s="3"/>
      <c r="AV350" s="3"/>
      <c r="AW350" s="40"/>
      <c r="AX350" s="3"/>
      <c r="AY350" s="3"/>
      <c r="AZ350" s="3"/>
      <c r="BA350" s="3"/>
      <c r="BB350" s="3"/>
      <c r="BC350" s="3"/>
      <c r="BD350" s="3"/>
      <c r="BE350" s="3"/>
      <c r="BF350" s="3"/>
      <c r="BG350" s="3"/>
      <c r="BH350" s="3"/>
      <c r="BI350" s="3"/>
      <c r="BJ350" s="3"/>
      <c r="BK350" s="3"/>
      <c r="BL350" s="3"/>
      <c r="BM350" s="3"/>
    </row>
    <row r="351" spans="3:65" s="5" customFormat="1" x14ac:dyDescent="0.2">
      <c r="C351" s="46"/>
      <c r="D351" s="3"/>
      <c r="E351" s="46"/>
      <c r="F351" s="3"/>
      <c r="G351" s="47"/>
      <c r="H351" s="47"/>
      <c r="AN351" s="53"/>
      <c r="AO351" s="53"/>
      <c r="AP351" s="53"/>
      <c r="AQ351" s="53"/>
      <c r="AR351" s="4"/>
      <c r="AS351" s="4"/>
      <c r="AT351" s="4"/>
      <c r="AU351" s="3"/>
      <c r="AV351" s="3"/>
      <c r="AW351" s="40"/>
      <c r="AX351" s="3"/>
      <c r="AY351" s="3"/>
      <c r="AZ351" s="3"/>
      <c r="BA351" s="3"/>
      <c r="BB351" s="3"/>
      <c r="BC351" s="3"/>
      <c r="BD351" s="3"/>
      <c r="BE351" s="3"/>
      <c r="BF351" s="3"/>
      <c r="BG351" s="3"/>
      <c r="BH351" s="3"/>
      <c r="BI351" s="3"/>
      <c r="BJ351" s="3"/>
      <c r="BK351" s="3"/>
      <c r="BL351" s="3"/>
      <c r="BM351" s="3"/>
    </row>
    <row r="352" spans="3:65" s="5" customFormat="1" x14ac:dyDescent="0.2">
      <c r="C352" s="46"/>
      <c r="D352" s="3"/>
      <c r="E352" s="46"/>
      <c r="F352" s="3"/>
      <c r="G352" s="47"/>
      <c r="H352" s="47"/>
      <c r="AN352" s="53"/>
      <c r="AO352" s="53"/>
      <c r="AP352" s="53"/>
      <c r="AQ352" s="53"/>
      <c r="AR352" s="4"/>
      <c r="AS352" s="4"/>
      <c r="AT352" s="4"/>
      <c r="AU352" s="3"/>
      <c r="AV352" s="3"/>
      <c r="AW352" s="40"/>
      <c r="AX352" s="3"/>
      <c r="AY352" s="3"/>
      <c r="AZ352" s="3"/>
      <c r="BA352" s="3"/>
      <c r="BB352" s="3"/>
      <c r="BC352" s="3"/>
      <c r="BD352" s="3"/>
      <c r="BE352" s="3"/>
      <c r="BF352" s="3"/>
      <c r="BG352" s="3"/>
      <c r="BH352" s="3"/>
      <c r="BI352" s="3"/>
      <c r="BJ352" s="3"/>
      <c r="BK352" s="3"/>
      <c r="BL352" s="3"/>
      <c r="BM352" s="3"/>
    </row>
    <row r="353" spans="3:65" s="5" customFormat="1" x14ac:dyDescent="0.2">
      <c r="C353" s="46"/>
      <c r="D353" s="3"/>
      <c r="E353" s="46"/>
      <c r="F353" s="3"/>
      <c r="G353" s="48"/>
      <c r="H353" s="48"/>
      <c r="AN353" s="53"/>
      <c r="AO353" s="53"/>
      <c r="AP353" s="53"/>
      <c r="AQ353" s="53"/>
      <c r="AR353" s="4"/>
      <c r="AS353" s="4"/>
      <c r="AT353" s="4"/>
      <c r="AU353" s="3"/>
      <c r="AV353" s="3"/>
      <c r="AW353" s="40"/>
      <c r="AX353" s="3"/>
      <c r="AY353" s="3"/>
      <c r="AZ353" s="3"/>
      <c r="BA353" s="3"/>
      <c r="BB353" s="3"/>
      <c r="BC353" s="3"/>
      <c r="BD353" s="3"/>
      <c r="BE353" s="3"/>
      <c r="BF353" s="3"/>
      <c r="BG353" s="3"/>
      <c r="BH353" s="3"/>
      <c r="BI353" s="3"/>
      <c r="BJ353" s="3"/>
      <c r="BK353" s="3"/>
      <c r="BL353" s="3"/>
      <c r="BM353" s="3"/>
    </row>
    <row r="354" spans="3:65" s="5" customFormat="1" x14ac:dyDescent="0.2">
      <c r="C354" s="46"/>
      <c r="D354" s="3"/>
      <c r="E354" s="46"/>
      <c r="F354" s="3"/>
      <c r="G354" s="47"/>
      <c r="H354" s="47"/>
      <c r="AN354" s="53"/>
      <c r="AO354" s="53"/>
      <c r="AP354" s="53"/>
      <c r="AQ354" s="53"/>
      <c r="AR354" s="4"/>
      <c r="AS354" s="4"/>
      <c r="AT354" s="4"/>
      <c r="AU354" s="3"/>
      <c r="AV354" s="3"/>
      <c r="AW354" s="40"/>
      <c r="AX354" s="3"/>
      <c r="AY354" s="3"/>
      <c r="AZ354" s="3"/>
      <c r="BA354" s="3"/>
      <c r="BB354" s="3"/>
      <c r="BC354" s="3"/>
      <c r="BD354" s="3"/>
      <c r="BE354" s="3"/>
      <c r="BF354" s="3"/>
      <c r="BG354" s="3"/>
      <c r="BH354" s="3"/>
      <c r="BI354" s="3"/>
      <c r="BJ354" s="3"/>
      <c r="BK354" s="3"/>
      <c r="BL354" s="3"/>
      <c r="BM354" s="3"/>
    </row>
    <row r="355" spans="3:65" s="5" customFormat="1" x14ac:dyDescent="0.2">
      <c r="C355" s="46"/>
      <c r="D355" s="3"/>
      <c r="E355" s="46"/>
      <c r="F355" s="3"/>
      <c r="G355" s="47"/>
      <c r="H355" s="47"/>
      <c r="AN355" s="53"/>
      <c r="AO355" s="53"/>
      <c r="AP355" s="53"/>
      <c r="AQ355" s="53"/>
      <c r="AR355" s="4"/>
      <c r="AS355" s="4"/>
      <c r="AT355" s="4"/>
      <c r="AU355" s="3"/>
      <c r="AV355" s="3"/>
      <c r="AW355" s="40"/>
      <c r="AX355" s="3"/>
      <c r="AY355" s="3"/>
      <c r="AZ355" s="3"/>
      <c r="BA355" s="3"/>
      <c r="BB355" s="3"/>
      <c r="BC355" s="3"/>
      <c r="BD355" s="3"/>
      <c r="BE355" s="3"/>
      <c r="BF355" s="3"/>
      <c r="BG355" s="3"/>
      <c r="BH355" s="3"/>
      <c r="BI355" s="3"/>
      <c r="BJ355" s="3"/>
      <c r="BK355" s="3"/>
      <c r="BL355" s="3"/>
      <c r="BM355" s="3"/>
    </row>
    <row r="356" spans="3:65" s="5" customFormat="1" x14ac:dyDescent="0.2">
      <c r="C356" s="46"/>
      <c r="D356" s="3"/>
      <c r="E356" s="46"/>
      <c r="F356" s="3"/>
      <c r="G356" s="48"/>
      <c r="H356" s="48"/>
      <c r="AN356" s="53"/>
      <c r="AO356" s="53"/>
      <c r="AP356" s="53"/>
      <c r="AQ356" s="53"/>
      <c r="AR356" s="4"/>
      <c r="AS356" s="4"/>
      <c r="AT356" s="4"/>
      <c r="AU356" s="3"/>
      <c r="AV356" s="3"/>
      <c r="AW356" s="40"/>
      <c r="AX356" s="3"/>
      <c r="AY356" s="3"/>
      <c r="AZ356" s="3"/>
      <c r="BA356" s="3"/>
      <c r="BB356" s="3"/>
      <c r="BC356" s="3"/>
      <c r="BD356" s="3"/>
      <c r="BE356" s="3"/>
      <c r="BF356" s="3"/>
      <c r="BG356" s="3"/>
      <c r="BH356" s="3"/>
      <c r="BI356" s="3"/>
      <c r="BJ356" s="3"/>
      <c r="BK356" s="3"/>
      <c r="BL356" s="3"/>
      <c r="BM356" s="3"/>
    </row>
    <row r="357" spans="3:65" s="5" customFormat="1" x14ac:dyDescent="0.2">
      <c r="C357" s="46"/>
      <c r="D357" s="3"/>
      <c r="E357" s="46"/>
      <c r="F357" s="3"/>
      <c r="G357" s="47"/>
      <c r="H357" s="47"/>
      <c r="AN357" s="53"/>
      <c r="AO357" s="53"/>
      <c r="AP357" s="53"/>
      <c r="AQ357" s="53"/>
      <c r="AR357" s="4"/>
      <c r="AS357" s="4"/>
      <c r="AT357" s="4"/>
      <c r="AU357" s="3"/>
      <c r="AV357" s="3"/>
      <c r="AW357" s="40"/>
      <c r="AX357" s="3"/>
      <c r="AY357" s="3"/>
      <c r="AZ357" s="3"/>
      <c r="BA357" s="3"/>
      <c r="BB357" s="3"/>
      <c r="BC357" s="3"/>
      <c r="BD357" s="3"/>
      <c r="BE357" s="3"/>
      <c r="BF357" s="3"/>
      <c r="BG357" s="3"/>
      <c r="BH357" s="3"/>
      <c r="BI357" s="3"/>
      <c r="BJ357" s="3"/>
      <c r="BK357" s="3"/>
      <c r="BL357" s="3"/>
      <c r="BM357" s="3"/>
    </row>
    <row r="358" spans="3:65" s="5" customFormat="1" x14ac:dyDescent="0.2">
      <c r="C358" s="46"/>
      <c r="D358" s="3"/>
      <c r="E358" s="46"/>
      <c r="F358" s="3"/>
      <c r="G358" s="47"/>
      <c r="H358" s="47"/>
      <c r="AN358" s="53"/>
      <c r="AO358" s="53"/>
      <c r="AP358" s="53"/>
      <c r="AQ358" s="53"/>
      <c r="AR358" s="4"/>
      <c r="AS358" s="4"/>
      <c r="AT358" s="4"/>
      <c r="AU358" s="3"/>
      <c r="AV358" s="3"/>
      <c r="AW358" s="40"/>
      <c r="AX358" s="3"/>
      <c r="AY358" s="3"/>
      <c r="AZ358" s="3"/>
      <c r="BA358" s="3"/>
      <c r="BB358" s="3"/>
      <c r="BC358" s="3"/>
      <c r="BD358" s="3"/>
      <c r="BE358" s="3"/>
      <c r="BF358" s="3"/>
      <c r="BG358" s="3"/>
      <c r="BH358" s="3"/>
      <c r="BI358" s="3"/>
      <c r="BJ358" s="3"/>
      <c r="BK358" s="3"/>
      <c r="BL358" s="3"/>
      <c r="BM358" s="3"/>
    </row>
    <row r="359" spans="3:65" s="5" customFormat="1" x14ac:dyDescent="0.2">
      <c r="C359" s="46"/>
      <c r="D359" s="3"/>
      <c r="E359" s="46"/>
      <c r="F359" s="3"/>
      <c r="G359" s="47"/>
      <c r="H359" s="47"/>
      <c r="AN359" s="53"/>
      <c r="AO359" s="53"/>
      <c r="AP359" s="53"/>
      <c r="AQ359" s="53"/>
      <c r="AR359" s="4"/>
      <c r="AS359" s="4"/>
      <c r="AT359" s="4"/>
      <c r="AU359" s="3"/>
      <c r="AV359" s="3"/>
      <c r="AW359" s="40"/>
      <c r="AX359" s="3"/>
      <c r="AY359" s="3"/>
      <c r="AZ359" s="3"/>
      <c r="BA359" s="3"/>
      <c r="BB359" s="3"/>
      <c r="BC359" s="3"/>
      <c r="BD359" s="3"/>
      <c r="BE359" s="3"/>
      <c r="BF359" s="3"/>
      <c r="BG359" s="3"/>
      <c r="BH359" s="3"/>
      <c r="BI359" s="3"/>
      <c r="BJ359" s="3"/>
      <c r="BK359" s="3"/>
      <c r="BL359" s="3"/>
      <c r="BM359" s="3"/>
    </row>
    <row r="360" spans="3:65" s="5" customFormat="1" x14ac:dyDescent="0.2">
      <c r="C360" s="46"/>
      <c r="D360" s="3"/>
      <c r="E360" s="46"/>
      <c r="F360" s="3"/>
      <c r="G360" s="47"/>
      <c r="H360" s="47"/>
      <c r="AN360" s="53"/>
      <c r="AO360" s="53"/>
      <c r="AP360" s="53"/>
      <c r="AQ360" s="53"/>
      <c r="AR360" s="4"/>
      <c r="AS360" s="4"/>
      <c r="AT360" s="4"/>
      <c r="AU360" s="3"/>
      <c r="AV360" s="3"/>
      <c r="AW360" s="40"/>
      <c r="AX360" s="3"/>
      <c r="AY360" s="3"/>
      <c r="AZ360" s="3"/>
      <c r="BA360" s="3"/>
      <c r="BB360" s="3"/>
      <c r="BC360" s="3"/>
      <c r="BD360" s="3"/>
      <c r="BE360" s="3"/>
      <c r="BF360" s="3"/>
      <c r="BG360" s="3"/>
      <c r="BH360" s="3"/>
      <c r="BI360" s="3"/>
      <c r="BJ360" s="3"/>
      <c r="BK360" s="3"/>
      <c r="BL360" s="3"/>
      <c r="BM360" s="3"/>
    </row>
    <row r="361" spans="3:65" s="5" customFormat="1" x14ac:dyDescent="0.2">
      <c r="C361" s="46"/>
      <c r="D361" s="3"/>
      <c r="E361" s="46"/>
      <c r="F361" s="3"/>
      <c r="G361" s="47"/>
      <c r="H361" s="47"/>
      <c r="AN361" s="53"/>
      <c r="AO361" s="53"/>
      <c r="AP361" s="53"/>
      <c r="AQ361" s="53"/>
      <c r="AR361" s="4"/>
      <c r="AS361" s="4"/>
      <c r="AT361" s="4"/>
      <c r="AU361" s="3"/>
      <c r="AV361" s="3"/>
      <c r="AW361" s="40"/>
      <c r="AX361" s="3"/>
      <c r="AY361" s="3"/>
      <c r="AZ361" s="3"/>
      <c r="BA361" s="3"/>
      <c r="BB361" s="3"/>
      <c r="BC361" s="3"/>
      <c r="BD361" s="3"/>
      <c r="BE361" s="3"/>
      <c r="BF361" s="3"/>
      <c r="BG361" s="3"/>
      <c r="BH361" s="3"/>
      <c r="BI361" s="3"/>
      <c r="BJ361" s="3"/>
      <c r="BK361" s="3"/>
      <c r="BL361" s="3"/>
      <c r="BM361" s="3"/>
    </row>
    <row r="362" spans="3:65" s="5" customFormat="1" x14ac:dyDescent="0.2">
      <c r="C362" s="46"/>
      <c r="D362" s="3"/>
      <c r="E362" s="46"/>
      <c r="F362" s="3"/>
      <c r="G362" s="47"/>
      <c r="H362" s="47"/>
      <c r="AN362" s="53"/>
      <c r="AO362" s="53"/>
      <c r="AP362" s="53"/>
      <c r="AQ362" s="53"/>
      <c r="AR362" s="4"/>
      <c r="AS362" s="4"/>
      <c r="AT362" s="4"/>
      <c r="AU362" s="3"/>
      <c r="AV362" s="3"/>
      <c r="AW362" s="40"/>
      <c r="AX362" s="3"/>
      <c r="AY362" s="3"/>
      <c r="AZ362" s="3"/>
      <c r="BA362" s="3"/>
      <c r="BB362" s="3"/>
      <c r="BC362" s="3"/>
      <c r="BD362" s="3"/>
      <c r="BE362" s="3"/>
      <c r="BF362" s="3"/>
      <c r="BG362" s="3"/>
      <c r="BH362" s="3"/>
      <c r="BI362" s="3"/>
      <c r="BJ362" s="3"/>
      <c r="BK362" s="3"/>
      <c r="BL362" s="3"/>
      <c r="BM362" s="3"/>
    </row>
    <row r="363" spans="3:65" s="5" customFormat="1" x14ac:dyDescent="0.2">
      <c r="C363" s="46"/>
      <c r="D363" s="3"/>
      <c r="E363" s="46"/>
      <c r="F363" s="3"/>
      <c r="G363" s="47"/>
      <c r="H363" s="47"/>
      <c r="AN363" s="53"/>
      <c r="AO363" s="53"/>
      <c r="AP363" s="53"/>
      <c r="AQ363" s="53"/>
      <c r="AR363" s="4"/>
      <c r="AS363" s="4"/>
      <c r="AT363" s="4"/>
      <c r="AU363" s="3"/>
      <c r="AV363" s="3"/>
      <c r="AW363" s="40"/>
      <c r="AX363" s="3"/>
      <c r="AY363" s="3"/>
      <c r="AZ363" s="3"/>
      <c r="BA363" s="3"/>
      <c r="BB363" s="3"/>
      <c r="BC363" s="3"/>
      <c r="BD363" s="3"/>
      <c r="BE363" s="3"/>
      <c r="BF363" s="3"/>
      <c r="BG363" s="3"/>
      <c r="BH363" s="3"/>
      <c r="BI363" s="3"/>
      <c r="BJ363" s="3"/>
      <c r="BK363" s="3"/>
      <c r="BL363" s="3"/>
      <c r="BM363" s="3"/>
    </row>
    <row r="364" spans="3:65" s="6" customFormat="1" x14ac:dyDescent="0.2">
      <c r="C364" s="46"/>
      <c r="D364" s="3"/>
      <c r="E364" s="51"/>
      <c r="F364" s="7"/>
      <c r="G364" s="57"/>
      <c r="H364" s="57"/>
      <c r="AN364" s="58"/>
      <c r="AO364" s="53"/>
      <c r="AP364" s="53"/>
      <c r="AQ364" s="53"/>
      <c r="AR364" s="52"/>
      <c r="AS364" s="52"/>
      <c r="AT364" s="52"/>
      <c r="AU364" s="7"/>
      <c r="AV364" s="7"/>
      <c r="AW364" s="8"/>
      <c r="AX364" s="7"/>
      <c r="AY364" s="7"/>
      <c r="AZ364" s="7"/>
      <c r="BA364" s="7"/>
      <c r="BB364" s="7"/>
      <c r="BC364" s="7"/>
      <c r="BD364" s="7"/>
      <c r="BE364" s="7"/>
      <c r="BF364" s="7"/>
      <c r="BG364" s="7"/>
      <c r="BH364" s="7"/>
      <c r="BI364" s="7"/>
      <c r="BJ364" s="7"/>
      <c r="BK364" s="7"/>
      <c r="BL364" s="7"/>
      <c r="BM364" s="7"/>
    </row>
    <row r="365" spans="3:65" s="6" customFormat="1" x14ac:dyDescent="0.2">
      <c r="C365" s="51"/>
      <c r="D365" s="7"/>
      <c r="E365" s="51"/>
      <c r="F365" s="7"/>
      <c r="G365" s="59"/>
      <c r="H365" s="59"/>
      <c r="AN365" s="58"/>
      <c r="AO365" s="58"/>
      <c r="AP365" s="58"/>
      <c r="AQ365" s="58"/>
      <c r="AR365" s="52"/>
      <c r="AS365" s="52"/>
      <c r="AT365" s="52"/>
      <c r="AU365" s="7"/>
      <c r="AV365" s="7"/>
      <c r="AW365" s="8"/>
      <c r="AX365" s="7"/>
      <c r="AY365" s="7"/>
      <c r="AZ365" s="7"/>
      <c r="BA365" s="7"/>
      <c r="BB365" s="7"/>
      <c r="BC365" s="7"/>
      <c r="BD365" s="7"/>
      <c r="BE365" s="7"/>
      <c r="BF365" s="7"/>
      <c r="BG365" s="7"/>
      <c r="BH365" s="7"/>
      <c r="BI365" s="7"/>
      <c r="BJ365" s="7"/>
      <c r="BK365" s="7"/>
      <c r="BL365" s="7"/>
      <c r="BM365" s="7"/>
    </row>
    <row r="366" spans="3:65" s="6" customFormat="1" x14ac:dyDescent="0.2">
      <c r="C366" s="51"/>
      <c r="D366" s="7"/>
      <c r="E366" s="51"/>
      <c r="F366" s="7"/>
      <c r="G366" s="59"/>
      <c r="H366" s="59"/>
      <c r="AN366" s="58"/>
      <c r="AO366" s="58"/>
      <c r="AP366" s="58"/>
      <c r="AQ366" s="58"/>
      <c r="AR366" s="52"/>
      <c r="AS366" s="52"/>
      <c r="AT366" s="52"/>
      <c r="AU366" s="7"/>
      <c r="AV366" s="7"/>
      <c r="AW366" s="8"/>
      <c r="AX366" s="7"/>
      <c r="AY366" s="7"/>
      <c r="AZ366" s="7"/>
      <c r="BA366" s="7"/>
      <c r="BB366" s="7"/>
      <c r="BC366" s="7"/>
      <c r="BD366" s="7"/>
      <c r="BE366" s="7"/>
      <c r="BF366" s="7"/>
      <c r="BG366" s="7"/>
      <c r="BH366" s="7"/>
      <c r="BI366" s="7"/>
      <c r="BJ366" s="7"/>
      <c r="BK366" s="7"/>
      <c r="BL366" s="7"/>
      <c r="BM366" s="7"/>
    </row>
    <row r="367" spans="3:65" s="6" customFormat="1" x14ac:dyDescent="0.2">
      <c r="C367" s="51"/>
      <c r="D367" s="7"/>
      <c r="E367" s="51"/>
      <c r="F367" s="7"/>
      <c r="G367" s="57"/>
      <c r="H367" s="57"/>
      <c r="AN367" s="58"/>
      <c r="AO367" s="58"/>
      <c r="AP367" s="58"/>
      <c r="AQ367" s="58"/>
      <c r="AR367" s="52"/>
      <c r="AS367" s="52"/>
      <c r="AT367" s="52"/>
      <c r="AU367" s="7"/>
      <c r="AV367" s="7"/>
      <c r="AW367" s="8"/>
      <c r="AX367" s="7"/>
      <c r="AY367" s="7"/>
      <c r="AZ367" s="7"/>
      <c r="BA367" s="7"/>
      <c r="BB367" s="7"/>
      <c r="BC367" s="7"/>
      <c r="BD367" s="7"/>
      <c r="BE367" s="7"/>
      <c r="BF367" s="7"/>
      <c r="BG367" s="7"/>
      <c r="BH367" s="7"/>
      <c r="BI367" s="7"/>
      <c r="BJ367" s="7"/>
      <c r="BK367" s="7"/>
      <c r="BL367" s="7"/>
      <c r="BM367" s="7"/>
    </row>
    <row r="368" spans="3:65" s="6" customFormat="1" x14ac:dyDescent="0.2">
      <c r="C368" s="51"/>
      <c r="D368" s="7"/>
      <c r="E368" s="51"/>
      <c r="F368" s="7"/>
      <c r="G368" s="57"/>
      <c r="H368" s="57"/>
      <c r="AN368" s="58"/>
      <c r="AO368" s="58"/>
      <c r="AP368" s="58"/>
      <c r="AQ368" s="58"/>
      <c r="AR368" s="52"/>
      <c r="AS368" s="52"/>
      <c r="AT368" s="52"/>
      <c r="AU368" s="7"/>
      <c r="AV368" s="7"/>
      <c r="AW368" s="8"/>
      <c r="AX368" s="7"/>
      <c r="AY368" s="7"/>
      <c r="AZ368" s="7"/>
      <c r="BA368" s="7"/>
      <c r="BB368" s="7"/>
      <c r="BC368" s="7"/>
      <c r="BD368" s="7"/>
      <c r="BE368" s="7"/>
      <c r="BF368" s="7"/>
      <c r="BG368" s="7"/>
      <c r="BH368" s="7"/>
      <c r="BI368" s="7"/>
      <c r="BJ368" s="7"/>
      <c r="BK368" s="7"/>
      <c r="BL368" s="7"/>
      <c r="BM368" s="7"/>
    </row>
    <row r="369" spans="3:65" s="6" customFormat="1" x14ac:dyDescent="0.2">
      <c r="C369" s="51"/>
      <c r="D369" s="7"/>
      <c r="E369" s="51"/>
      <c r="F369" s="7"/>
      <c r="G369" s="57"/>
      <c r="H369" s="57"/>
      <c r="AN369" s="58"/>
      <c r="AO369" s="58"/>
      <c r="AP369" s="58"/>
      <c r="AQ369" s="58"/>
      <c r="AR369" s="52"/>
      <c r="AS369" s="52"/>
      <c r="AT369" s="52"/>
      <c r="AU369" s="7"/>
      <c r="AV369" s="7"/>
      <c r="AW369" s="8"/>
      <c r="AX369" s="7"/>
      <c r="AY369" s="7"/>
      <c r="AZ369" s="7"/>
      <c r="BA369" s="7"/>
      <c r="BB369" s="7"/>
      <c r="BC369" s="7"/>
      <c r="BD369" s="7"/>
      <c r="BE369" s="7"/>
      <c r="BF369" s="7"/>
      <c r="BG369" s="7"/>
      <c r="BH369" s="7"/>
      <c r="BI369" s="7"/>
      <c r="BJ369" s="7"/>
      <c r="BK369" s="7"/>
      <c r="BL369" s="7"/>
      <c r="BM369" s="7"/>
    </row>
    <row r="370" spans="3:65" s="6" customFormat="1" x14ac:dyDescent="0.2">
      <c r="C370" s="51"/>
      <c r="D370" s="7"/>
      <c r="E370" s="51"/>
      <c r="F370" s="7"/>
      <c r="G370" s="57"/>
      <c r="H370" s="57"/>
      <c r="AN370" s="58"/>
      <c r="AO370" s="58"/>
      <c r="AP370" s="58"/>
      <c r="AQ370" s="58"/>
      <c r="AR370" s="52"/>
      <c r="AS370" s="52"/>
      <c r="AT370" s="52"/>
      <c r="AU370" s="7"/>
      <c r="AV370" s="7"/>
      <c r="AW370" s="8"/>
      <c r="AX370" s="7"/>
      <c r="AY370" s="7"/>
      <c r="AZ370" s="7"/>
      <c r="BA370" s="7"/>
      <c r="BB370" s="7"/>
      <c r="BC370" s="7"/>
      <c r="BD370" s="7"/>
      <c r="BE370" s="7"/>
      <c r="BF370" s="7"/>
      <c r="BG370" s="7"/>
      <c r="BH370" s="7"/>
      <c r="BI370" s="7"/>
      <c r="BJ370" s="7"/>
      <c r="BK370" s="7"/>
      <c r="BL370" s="7"/>
      <c r="BM370" s="7"/>
    </row>
    <row r="371" spans="3:65" s="6" customFormat="1" x14ac:dyDescent="0.2">
      <c r="C371" s="51"/>
      <c r="D371" s="7"/>
      <c r="E371" s="51"/>
      <c r="F371" s="7"/>
      <c r="G371" s="59"/>
      <c r="H371" s="59"/>
      <c r="AN371" s="58"/>
      <c r="AO371" s="58"/>
      <c r="AP371" s="58"/>
      <c r="AQ371" s="58"/>
      <c r="AR371" s="52"/>
      <c r="AS371" s="52"/>
      <c r="AT371" s="52"/>
      <c r="AU371" s="7"/>
      <c r="AV371" s="7"/>
      <c r="AW371" s="8"/>
      <c r="AX371" s="7"/>
      <c r="AY371" s="7"/>
      <c r="AZ371" s="7"/>
      <c r="BA371" s="7"/>
      <c r="BB371" s="7"/>
      <c r="BC371" s="7"/>
      <c r="BD371" s="7"/>
      <c r="BE371" s="7"/>
      <c r="BF371" s="7"/>
      <c r="BG371" s="7"/>
      <c r="BH371" s="7"/>
      <c r="BI371" s="7"/>
      <c r="BJ371" s="7"/>
      <c r="BK371" s="7"/>
      <c r="BL371" s="7"/>
      <c r="BM371" s="7"/>
    </row>
    <row r="372" spans="3:65" s="6" customFormat="1" x14ac:dyDescent="0.2">
      <c r="C372" s="51"/>
      <c r="D372" s="7"/>
      <c r="E372" s="51"/>
      <c r="F372" s="7"/>
      <c r="G372" s="57"/>
      <c r="H372" s="57"/>
      <c r="AN372" s="58"/>
      <c r="AO372" s="58"/>
      <c r="AP372" s="58"/>
      <c r="AQ372" s="58"/>
      <c r="AR372" s="52"/>
      <c r="AS372" s="52"/>
      <c r="AT372" s="52"/>
      <c r="AU372" s="7"/>
      <c r="AV372" s="7"/>
      <c r="AW372" s="8"/>
      <c r="AX372" s="7"/>
      <c r="AY372" s="7"/>
      <c r="AZ372" s="7"/>
      <c r="BA372" s="7"/>
      <c r="BB372" s="7"/>
      <c r="BC372" s="7"/>
      <c r="BD372" s="7"/>
      <c r="BE372" s="7"/>
      <c r="BF372" s="7"/>
      <c r="BG372" s="7"/>
      <c r="BH372" s="7"/>
      <c r="BI372" s="7"/>
      <c r="BJ372" s="7"/>
      <c r="BK372" s="7"/>
      <c r="BL372" s="7"/>
      <c r="BM372" s="7"/>
    </row>
    <row r="373" spans="3:65" s="6" customFormat="1" x14ac:dyDescent="0.2">
      <c r="C373" s="51"/>
      <c r="D373" s="7"/>
      <c r="E373" s="51"/>
      <c r="F373" s="7"/>
      <c r="G373" s="57"/>
      <c r="H373" s="57"/>
      <c r="AN373" s="58"/>
      <c r="AO373" s="58"/>
      <c r="AP373" s="58"/>
      <c r="AQ373" s="58"/>
      <c r="AR373" s="52"/>
      <c r="AS373" s="52"/>
      <c r="AT373" s="52"/>
      <c r="AU373" s="7"/>
      <c r="AV373" s="7"/>
      <c r="AW373" s="8"/>
      <c r="AX373" s="7"/>
      <c r="AY373" s="7"/>
      <c r="AZ373" s="7"/>
      <c r="BA373" s="7"/>
      <c r="BB373" s="7"/>
      <c r="BC373" s="7"/>
      <c r="BD373" s="7"/>
      <c r="BE373" s="7"/>
      <c r="BF373" s="7"/>
      <c r="BG373" s="7"/>
      <c r="BH373" s="7"/>
      <c r="BI373" s="7"/>
      <c r="BJ373" s="7"/>
      <c r="BK373" s="7"/>
      <c r="BL373" s="7"/>
      <c r="BM373" s="7"/>
    </row>
    <row r="374" spans="3:65" s="6" customFormat="1" x14ac:dyDescent="0.2">
      <c r="C374" s="51"/>
      <c r="D374" s="7"/>
      <c r="E374" s="51"/>
      <c r="F374" s="7"/>
      <c r="G374" s="57"/>
      <c r="H374" s="57"/>
      <c r="AN374" s="58"/>
      <c r="AO374" s="58"/>
      <c r="AP374" s="58"/>
      <c r="AQ374" s="58"/>
      <c r="AR374" s="52"/>
      <c r="AS374" s="52"/>
      <c r="AT374" s="52"/>
      <c r="AU374" s="7"/>
      <c r="AV374" s="7"/>
      <c r="AW374" s="8"/>
      <c r="AX374" s="7"/>
      <c r="AY374" s="7"/>
      <c r="AZ374" s="7"/>
      <c r="BA374" s="7"/>
      <c r="BB374" s="7"/>
      <c r="BC374" s="7"/>
      <c r="BD374" s="7"/>
      <c r="BE374" s="7"/>
      <c r="BF374" s="7"/>
      <c r="BG374" s="7"/>
      <c r="BH374" s="7"/>
      <c r="BI374" s="7"/>
      <c r="BJ374" s="7"/>
      <c r="BK374" s="7"/>
      <c r="BL374" s="7"/>
      <c r="BM374" s="7"/>
    </row>
    <row r="375" spans="3:65" s="6" customFormat="1" x14ac:dyDescent="0.2">
      <c r="C375" s="51"/>
      <c r="D375" s="7"/>
      <c r="E375" s="51"/>
      <c r="F375" s="7"/>
      <c r="G375" s="57"/>
      <c r="H375" s="57"/>
      <c r="AN375" s="58"/>
      <c r="AO375" s="58"/>
      <c r="AP375" s="58"/>
      <c r="AQ375" s="58"/>
      <c r="AR375" s="52"/>
      <c r="AS375" s="52"/>
      <c r="AT375" s="52"/>
      <c r="AU375" s="7"/>
      <c r="AV375" s="7"/>
      <c r="AW375" s="8"/>
      <c r="AX375" s="7"/>
      <c r="AY375" s="7"/>
      <c r="AZ375" s="7"/>
      <c r="BA375" s="7"/>
      <c r="BB375" s="7"/>
      <c r="BC375" s="7"/>
      <c r="BD375" s="7"/>
      <c r="BE375" s="7"/>
      <c r="BF375" s="7"/>
      <c r="BG375" s="7"/>
      <c r="BH375" s="7"/>
      <c r="BI375" s="7"/>
      <c r="BJ375" s="7"/>
      <c r="BK375" s="7"/>
      <c r="BL375" s="7"/>
      <c r="BM375" s="7"/>
    </row>
    <row r="376" spans="3:65" s="6" customFormat="1" x14ac:dyDescent="0.2">
      <c r="C376" s="51"/>
      <c r="D376" s="7"/>
      <c r="E376" s="51"/>
      <c r="F376" s="7"/>
      <c r="G376" s="59"/>
      <c r="H376" s="59"/>
      <c r="AN376" s="58"/>
      <c r="AO376" s="58"/>
      <c r="AP376" s="58"/>
      <c r="AQ376" s="58"/>
      <c r="AR376" s="52"/>
      <c r="AS376" s="52"/>
      <c r="AT376" s="52"/>
      <c r="AU376" s="7"/>
      <c r="AV376" s="7"/>
      <c r="AW376" s="8"/>
      <c r="AX376" s="7"/>
      <c r="AY376" s="7"/>
      <c r="AZ376" s="7"/>
      <c r="BA376" s="7"/>
      <c r="BB376" s="7"/>
      <c r="BC376" s="7"/>
      <c r="BD376" s="7"/>
      <c r="BE376" s="7"/>
      <c r="BF376" s="7"/>
      <c r="BG376" s="7"/>
      <c r="BH376" s="7"/>
      <c r="BI376" s="7"/>
      <c r="BJ376" s="7"/>
      <c r="BK376" s="7"/>
      <c r="BL376" s="7"/>
      <c r="BM376" s="7"/>
    </row>
    <row r="377" spans="3:65" s="6" customFormat="1" x14ac:dyDescent="0.2">
      <c r="C377" s="51"/>
      <c r="D377" s="7"/>
      <c r="E377" s="51"/>
      <c r="F377" s="7"/>
      <c r="G377" s="57"/>
      <c r="H377" s="57"/>
      <c r="AN377" s="58"/>
      <c r="AO377" s="58"/>
      <c r="AP377" s="58"/>
      <c r="AQ377" s="58"/>
      <c r="AR377" s="52"/>
      <c r="AS377" s="52"/>
      <c r="AT377" s="52"/>
      <c r="AU377" s="7"/>
      <c r="AV377" s="7"/>
      <c r="AW377" s="8"/>
      <c r="AX377" s="7"/>
      <c r="AY377" s="7"/>
      <c r="AZ377" s="7"/>
      <c r="BA377" s="7"/>
      <c r="BB377" s="7"/>
      <c r="BC377" s="7"/>
      <c r="BD377" s="7"/>
      <c r="BE377" s="7"/>
      <c r="BF377" s="7"/>
      <c r="BG377" s="7"/>
      <c r="BH377" s="7"/>
      <c r="BI377" s="7"/>
      <c r="BJ377" s="7"/>
      <c r="BK377" s="7"/>
      <c r="BL377" s="7"/>
      <c r="BM377" s="7"/>
    </row>
    <row r="378" spans="3:65" s="6" customFormat="1" x14ac:dyDescent="0.2">
      <c r="C378" s="51"/>
      <c r="D378" s="7"/>
      <c r="E378" s="51"/>
      <c r="F378" s="7"/>
      <c r="G378" s="57"/>
      <c r="H378" s="57"/>
      <c r="AN378" s="58"/>
      <c r="AO378" s="58"/>
      <c r="AP378" s="58"/>
      <c r="AQ378" s="58"/>
      <c r="AR378" s="52"/>
      <c r="AS378" s="52"/>
      <c r="AT378" s="52"/>
      <c r="AU378" s="7"/>
      <c r="AV378" s="7"/>
      <c r="AW378" s="8"/>
      <c r="AX378" s="7"/>
      <c r="AY378" s="7"/>
      <c r="AZ378" s="7"/>
      <c r="BA378" s="7"/>
      <c r="BB378" s="7"/>
      <c r="BC378" s="7"/>
      <c r="BD378" s="7"/>
      <c r="BE378" s="7"/>
      <c r="BF378" s="7"/>
      <c r="BG378" s="7"/>
      <c r="BH378" s="7"/>
      <c r="BI378" s="7"/>
      <c r="BJ378" s="7"/>
      <c r="BK378" s="7"/>
      <c r="BL378" s="7"/>
      <c r="BM378" s="7"/>
    </row>
    <row r="379" spans="3:65" s="6" customFormat="1" x14ac:dyDescent="0.2">
      <c r="C379" s="51"/>
      <c r="D379" s="7"/>
      <c r="E379" s="51"/>
      <c r="F379" s="7"/>
      <c r="G379" s="57"/>
      <c r="H379" s="57"/>
      <c r="AN379" s="58"/>
      <c r="AO379" s="58"/>
      <c r="AP379" s="58"/>
      <c r="AQ379" s="58"/>
      <c r="AR379" s="52"/>
      <c r="AS379" s="52"/>
      <c r="AT379" s="52"/>
      <c r="AU379" s="7"/>
      <c r="AV379" s="7"/>
      <c r="AW379" s="8"/>
      <c r="AX379" s="7"/>
      <c r="AY379" s="7"/>
      <c r="AZ379" s="7"/>
      <c r="BA379" s="7"/>
      <c r="BB379" s="7"/>
      <c r="BC379" s="7"/>
      <c r="BD379" s="7"/>
      <c r="BE379" s="7"/>
      <c r="BF379" s="7"/>
      <c r="BG379" s="7"/>
      <c r="BH379" s="7"/>
      <c r="BI379" s="7"/>
      <c r="BJ379" s="7"/>
      <c r="BK379" s="7"/>
      <c r="BL379" s="7"/>
      <c r="BM379" s="7"/>
    </row>
    <row r="380" spans="3:65" s="6" customFormat="1" x14ac:dyDescent="0.2">
      <c r="C380" s="51"/>
      <c r="D380" s="7"/>
      <c r="E380" s="51"/>
      <c r="F380" s="7"/>
      <c r="G380" s="59"/>
      <c r="H380" s="59"/>
      <c r="AN380" s="58"/>
      <c r="AO380" s="58"/>
      <c r="AP380" s="58"/>
      <c r="AQ380" s="58"/>
      <c r="AR380" s="52"/>
      <c r="AS380" s="52"/>
      <c r="AT380" s="52"/>
      <c r="AU380" s="7"/>
      <c r="AV380" s="7"/>
      <c r="AW380" s="8"/>
      <c r="AX380" s="7"/>
      <c r="AY380" s="7"/>
      <c r="AZ380" s="7"/>
      <c r="BA380" s="7"/>
      <c r="BB380" s="7"/>
      <c r="BC380" s="7"/>
      <c r="BD380" s="7"/>
      <c r="BE380" s="7"/>
      <c r="BF380" s="7"/>
      <c r="BG380" s="7"/>
      <c r="BH380" s="7"/>
      <c r="BI380" s="7"/>
      <c r="BJ380" s="7"/>
      <c r="BK380" s="7"/>
      <c r="BL380" s="7"/>
      <c r="BM380" s="7"/>
    </row>
    <row r="381" spans="3:65" s="6" customFormat="1" x14ac:dyDescent="0.2">
      <c r="C381" s="51"/>
      <c r="D381" s="7"/>
      <c r="E381" s="51"/>
      <c r="F381" s="7"/>
      <c r="G381" s="59"/>
      <c r="H381" s="59"/>
      <c r="AN381" s="58"/>
      <c r="AO381" s="58"/>
      <c r="AP381" s="58"/>
      <c r="AQ381" s="58"/>
      <c r="AR381" s="52"/>
      <c r="AS381" s="52"/>
      <c r="AT381" s="52"/>
      <c r="AU381" s="7"/>
      <c r="AV381" s="7"/>
      <c r="AW381" s="8"/>
      <c r="AX381" s="7"/>
      <c r="AY381" s="7"/>
      <c r="AZ381" s="7"/>
      <c r="BA381" s="7"/>
      <c r="BB381" s="7"/>
      <c r="BC381" s="7"/>
      <c r="BD381" s="7"/>
      <c r="BE381" s="7"/>
      <c r="BF381" s="7"/>
      <c r="BG381" s="7"/>
      <c r="BH381" s="7"/>
      <c r="BI381" s="7"/>
      <c r="BJ381" s="7"/>
      <c r="BK381" s="7"/>
      <c r="BL381" s="7"/>
      <c r="BM381" s="7"/>
    </row>
    <row r="382" spans="3:65" s="6" customFormat="1" x14ac:dyDescent="0.2">
      <c r="C382" s="51"/>
      <c r="D382" s="7"/>
      <c r="E382" s="51"/>
      <c r="F382" s="7"/>
      <c r="G382" s="57"/>
      <c r="H382" s="57"/>
      <c r="AN382" s="58"/>
      <c r="AO382" s="58"/>
      <c r="AP382" s="58"/>
      <c r="AQ382" s="58"/>
      <c r="AR382" s="52"/>
      <c r="AS382" s="52"/>
      <c r="AT382" s="52"/>
      <c r="AU382" s="7"/>
      <c r="AV382" s="7"/>
      <c r="AW382" s="8"/>
      <c r="AX382" s="7"/>
      <c r="AY382" s="7"/>
      <c r="AZ382" s="7"/>
      <c r="BA382" s="7"/>
      <c r="BB382" s="7"/>
      <c r="BC382" s="7"/>
      <c r="BD382" s="7"/>
      <c r="BE382" s="7"/>
      <c r="BF382" s="7"/>
      <c r="BG382" s="7"/>
      <c r="BH382" s="7"/>
      <c r="BI382" s="7"/>
      <c r="BJ382" s="7"/>
      <c r="BK382" s="7"/>
      <c r="BL382" s="7"/>
      <c r="BM382" s="7"/>
    </row>
    <row r="383" spans="3:65" s="6" customFormat="1" x14ac:dyDescent="0.2">
      <c r="C383" s="51"/>
      <c r="D383" s="7"/>
      <c r="E383" s="51"/>
      <c r="F383" s="7"/>
      <c r="G383" s="57"/>
      <c r="H383" s="57"/>
      <c r="AN383" s="58"/>
      <c r="AO383" s="58"/>
      <c r="AP383" s="58"/>
      <c r="AQ383" s="58"/>
      <c r="AR383" s="52"/>
      <c r="AS383" s="52"/>
      <c r="AT383" s="52"/>
      <c r="AU383" s="7"/>
      <c r="AV383" s="7"/>
      <c r="AW383" s="8"/>
      <c r="AX383" s="7"/>
      <c r="AY383" s="7"/>
      <c r="AZ383" s="7"/>
      <c r="BA383" s="7"/>
      <c r="BB383" s="7"/>
      <c r="BC383" s="7"/>
      <c r="BD383" s="7"/>
      <c r="BE383" s="7"/>
      <c r="BF383" s="7"/>
      <c r="BG383" s="7"/>
      <c r="BH383" s="7"/>
      <c r="BI383" s="7"/>
      <c r="BJ383" s="7"/>
      <c r="BK383" s="7"/>
      <c r="BL383" s="7"/>
      <c r="BM383" s="7"/>
    </row>
    <row r="384" spans="3:65" s="6" customFormat="1" x14ac:dyDescent="0.2">
      <c r="C384" s="51"/>
      <c r="D384" s="7"/>
      <c r="E384" s="51"/>
      <c r="F384" s="7"/>
      <c r="G384" s="57"/>
      <c r="H384" s="57"/>
      <c r="AN384" s="58"/>
      <c r="AO384" s="58"/>
      <c r="AP384" s="58"/>
      <c r="AQ384" s="58"/>
      <c r="AR384" s="52"/>
      <c r="AS384" s="52"/>
      <c r="AT384" s="52"/>
      <c r="AU384" s="7"/>
      <c r="AV384" s="7"/>
      <c r="AW384" s="8"/>
      <c r="AX384" s="7"/>
      <c r="AY384" s="7"/>
      <c r="AZ384" s="7"/>
      <c r="BA384" s="7"/>
      <c r="BB384" s="7"/>
      <c r="BC384" s="7"/>
      <c r="BD384" s="7"/>
      <c r="BE384" s="7"/>
      <c r="BF384" s="7"/>
      <c r="BG384" s="7"/>
      <c r="BH384" s="7"/>
      <c r="BI384" s="7"/>
      <c r="BJ384" s="7"/>
      <c r="BK384" s="7"/>
      <c r="BL384" s="7"/>
      <c r="BM384" s="7"/>
    </row>
    <row r="385" spans="3:65" s="6" customFormat="1" x14ac:dyDescent="0.2">
      <c r="C385" s="51"/>
      <c r="D385" s="7"/>
      <c r="E385" s="51"/>
      <c r="F385" s="7"/>
      <c r="G385" s="57"/>
      <c r="H385" s="57"/>
      <c r="AN385" s="58"/>
      <c r="AO385" s="58"/>
      <c r="AP385" s="58"/>
      <c r="AQ385" s="58"/>
      <c r="AR385" s="52"/>
      <c r="AS385" s="52"/>
      <c r="AT385" s="52"/>
      <c r="AU385" s="7"/>
      <c r="AV385" s="7"/>
      <c r="AW385" s="8"/>
      <c r="AX385" s="7"/>
      <c r="AY385" s="7"/>
      <c r="AZ385" s="7"/>
      <c r="BA385" s="7"/>
      <c r="BB385" s="7"/>
      <c r="BC385" s="7"/>
      <c r="BD385" s="7"/>
      <c r="BE385" s="7"/>
      <c r="BF385" s="7"/>
      <c r="BG385" s="7"/>
      <c r="BH385" s="7"/>
      <c r="BI385" s="7"/>
      <c r="BJ385" s="7"/>
      <c r="BK385" s="7"/>
      <c r="BL385" s="7"/>
      <c r="BM385" s="7"/>
    </row>
    <row r="386" spans="3:65" s="6" customFormat="1" x14ac:dyDescent="0.2">
      <c r="C386" s="51"/>
      <c r="D386" s="7"/>
      <c r="E386" s="51"/>
      <c r="F386" s="7"/>
      <c r="G386" s="57"/>
      <c r="H386" s="57"/>
      <c r="AN386" s="58"/>
      <c r="AO386" s="58"/>
      <c r="AP386" s="58"/>
      <c r="AQ386" s="58"/>
      <c r="AR386" s="52"/>
      <c r="AS386" s="52"/>
      <c r="AT386" s="52"/>
      <c r="AU386" s="7"/>
      <c r="AV386" s="7"/>
      <c r="AW386" s="8"/>
      <c r="AX386" s="7"/>
      <c r="AY386" s="7"/>
      <c r="AZ386" s="7"/>
      <c r="BA386" s="7"/>
      <c r="BB386" s="7"/>
      <c r="BC386" s="7"/>
      <c r="BD386" s="7"/>
      <c r="BE386" s="7"/>
      <c r="BF386" s="7"/>
      <c r="BG386" s="7"/>
      <c r="BH386" s="7"/>
      <c r="BI386" s="7"/>
      <c r="BJ386" s="7"/>
      <c r="BK386" s="7"/>
      <c r="BL386" s="7"/>
      <c r="BM386" s="7"/>
    </row>
    <row r="387" spans="3:65" s="6" customFormat="1" x14ac:dyDescent="0.2">
      <c r="C387" s="51"/>
      <c r="D387" s="7"/>
      <c r="E387" s="51"/>
      <c r="F387" s="7"/>
      <c r="G387" s="57"/>
      <c r="H387" s="57"/>
      <c r="AN387" s="58"/>
      <c r="AO387" s="58"/>
      <c r="AP387" s="58"/>
      <c r="AQ387" s="58"/>
      <c r="AR387" s="52"/>
      <c r="AS387" s="52"/>
      <c r="AT387" s="52"/>
      <c r="AU387" s="7"/>
      <c r="AV387" s="7"/>
      <c r="AW387" s="8"/>
      <c r="AX387" s="7"/>
      <c r="AY387" s="7"/>
      <c r="AZ387" s="7"/>
      <c r="BA387" s="7"/>
      <c r="BB387" s="7"/>
      <c r="BC387" s="7"/>
      <c r="BD387" s="7"/>
      <c r="BE387" s="7"/>
      <c r="BF387" s="7"/>
      <c r="BG387" s="7"/>
      <c r="BH387" s="7"/>
      <c r="BI387" s="7"/>
      <c r="BJ387" s="7"/>
      <c r="BK387" s="7"/>
      <c r="BL387" s="7"/>
      <c r="BM387" s="7"/>
    </row>
    <row r="388" spans="3:65" s="6" customFormat="1" x14ac:dyDescent="0.2">
      <c r="C388" s="51"/>
      <c r="D388" s="7"/>
      <c r="E388" s="51"/>
      <c r="F388" s="7"/>
      <c r="G388" s="57"/>
      <c r="H388" s="57"/>
      <c r="AN388" s="58"/>
      <c r="AO388" s="58"/>
      <c r="AP388" s="58"/>
      <c r="AQ388" s="58"/>
      <c r="AR388" s="52"/>
      <c r="AS388" s="52"/>
      <c r="AT388" s="52"/>
      <c r="AU388" s="7"/>
      <c r="AV388" s="7"/>
      <c r="AW388" s="8"/>
      <c r="AX388" s="7"/>
      <c r="AY388" s="7"/>
      <c r="AZ388" s="7"/>
      <c r="BA388" s="7"/>
      <c r="BB388" s="7"/>
      <c r="BC388" s="7"/>
      <c r="BD388" s="7"/>
      <c r="BE388" s="7"/>
      <c r="BF388" s="7"/>
      <c r="BG388" s="7"/>
      <c r="BH388" s="7"/>
      <c r="BI388" s="7"/>
      <c r="BJ388" s="7"/>
      <c r="BK388" s="7"/>
      <c r="BL388" s="7"/>
      <c r="BM388" s="7"/>
    </row>
    <row r="389" spans="3:65" s="6" customFormat="1" x14ac:dyDescent="0.2">
      <c r="C389" s="51"/>
      <c r="D389" s="7"/>
      <c r="E389" s="51"/>
      <c r="F389" s="7"/>
      <c r="G389" s="57"/>
      <c r="H389" s="57"/>
      <c r="AN389" s="58"/>
      <c r="AO389" s="58"/>
      <c r="AP389" s="58"/>
      <c r="AQ389" s="58"/>
      <c r="AR389" s="52"/>
      <c r="AS389" s="52"/>
      <c r="AT389" s="52"/>
      <c r="AU389" s="7"/>
      <c r="AV389" s="7"/>
      <c r="AW389" s="8"/>
      <c r="AX389" s="7"/>
      <c r="AY389" s="7"/>
      <c r="AZ389" s="7"/>
      <c r="BA389" s="7"/>
      <c r="BB389" s="7"/>
      <c r="BC389" s="7"/>
      <c r="BD389" s="7"/>
      <c r="BE389" s="7"/>
      <c r="BF389" s="7"/>
      <c r="BG389" s="7"/>
      <c r="BH389" s="7"/>
      <c r="BI389" s="7"/>
      <c r="BJ389" s="7"/>
      <c r="BK389" s="7"/>
      <c r="BL389" s="7"/>
      <c r="BM389" s="7"/>
    </row>
    <row r="390" spans="3:65" s="6" customFormat="1" x14ac:dyDescent="0.2">
      <c r="C390" s="51"/>
      <c r="D390" s="7"/>
      <c r="E390" s="51"/>
      <c r="F390" s="7"/>
      <c r="G390" s="57"/>
      <c r="H390" s="57"/>
      <c r="AN390" s="58"/>
      <c r="AO390" s="58"/>
      <c r="AP390" s="58"/>
      <c r="AQ390" s="58"/>
      <c r="AR390" s="52"/>
      <c r="AS390" s="52"/>
      <c r="AT390" s="52"/>
      <c r="AU390" s="7"/>
      <c r="AV390" s="7"/>
      <c r="AW390" s="8"/>
      <c r="AX390" s="7"/>
      <c r="AY390" s="7"/>
      <c r="AZ390" s="7"/>
      <c r="BA390" s="7"/>
      <c r="BB390" s="7"/>
      <c r="BC390" s="7"/>
      <c r="BD390" s="7"/>
      <c r="BE390" s="7"/>
      <c r="BF390" s="7"/>
      <c r="BG390" s="7"/>
      <c r="BH390" s="7"/>
      <c r="BI390" s="7"/>
      <c r="BJ390" s="7"/>
      <c r="BK390" s="7"/>
      <c r="BL390" s="7"/>
      <c r="BM390" s="7"/>
    </row>
    <row r="391" spans="3:65" s="6" customFormat="1" x14ac:dyDescent="0.2">
      <c r="C391" s="51"/>
      <c r="D391" s="7"/>
      <c r="E391" s="51"/>
      <c r="F391" s="7"/>
      <c r="G391" s="57"/>
      <c r="H391" s="57"/>
      <c r="AN391" s="58"/>
      <c r="AO391" s="58"/>
      <c r="AP391" s="58"/>
      <c r="AQ391" s="58"/>
      <c r="AR391" s="52"/>
      <c r="AS391" s="52"/>
      <c r="AT391" s="52"/>
      <c r="AU391" s="7"/>
      <c r="AV391" s="7"/>
      <c r="AW391" s="8"/>
      <c r="AX391" s="7"/>
      <c r="AY391" s="7"/>
      <c r="AZ391" s="7"/>
      <c r="BA391" s="7"/>
      <c r="BB391" s="7"/>
      <c r="BC391" s="7"/>
      <c r="BD391" s="7"/>
      <c r="BE391" s="7"/>
      <c r="BF391" s="7"/>
      <c r="BG391" s="7"/>
      <c r="BH391" s="7"/>
      <c r="BI391" s="7"/>
      <c r="BJ391" s="7"/>
      <c r="BK391" s="7"/>
      <c r="BL391" s="7"/>
      <c r="BM391" s="7"/>
    </row>
    <row r="392" spans="3:65" s="6" customFormat="1" x14ac:dyDescent="0.2">
      <c r="C392" s="51"/>
      <c r="D392" s="7"/>
      <c r="E392" s="51"/>
      <c r="F392" s="7"/>
      <c r="G392" s="57"/>
      <c r="H392" s="57"/>
      <c r="AN392" s="58"/>
      <c r="AO392" s="58"/>
      <c r="AP392" s="58"/>
      <c r="AQ392" s="58"/>
      <c r="AR392" s="52"/>
      <c r="AS392" s="52"/>
      <c r="AT392" s="52"/>
      <c r="AU392" s="7"/>
      <c r="AV392" s="7"/>
      <c r="AW392" s="8"/>
      <c r="AX392" s="7"/>
      <c r="AY392" s="7"/>
      <c r="AZ392" s="7"/>
      <c r="BA392" s="7"/>
      <c r="BB392" s="7"/>
      <c r="BC392" s="7"/>
      <c r="BD392" s="7"/>
      <c r="BE392" s="7"/>
      <c r="BF392" s="7"/>
      <c r="BG392" s="7"/>
      <c r="BH392" s="7"/>
      <c r="BI392" s="7"/>
      <c r="BJ392" s="7"/>
      <c r="BK392" s="7"/>
      <c r="BL392" s="7"/>
      <c r="BM392" s="7"/>
    </row>
    <row r="393" spans="3:65" s="6" customFormat="1" x14ac:dyDescent="0.2">
      <c r="C393" s="51"/>
      <c r="D393" s="7"/>
      <c r="E393" s="51"/>
      <c r="F393" s="7"/>
      <c r="G393" s="57"/>
      <c r="H393" s="57"/>
      <c r="AN393" s="58"/>
      <c r="AO393" s="58"/>
      <c r="AP393" s="58"/>
      <c r="AQ393" s="58"/>
      <c r="AR393" s="52"/>
      <c r="AS393" s="52"/>
      <c r="AT393" s="52"/>
      <c r="AU393" s="7"/>
      <c r="AV393" s="7"/>
      <c r="AW393" s="8"/>
      <c r="AX393" s="7"/>
      <c r="AY393" s="7"/>
      <c r="AZ393" s="7"/>
      <c r="BA393" s="7"/>
      <c r="BB393" s="7"/>
      <c r="BC393" s="7"/>
      <c r="BD393" s="7"/>
      <c r="BE393" s="7"/>
      <c r="BF393" s="7"/>
      <c r="BG393" s="7"/>
      <c r="BH393" s="7"/>
      <c r="BI393" s="7"/>
      <c r="BJ393" s="7"/>
      <c r="BK393" s="7"/>
      <c r="BL393" s="7"/>
      <c r="BM393" s="7"/>
    </row>
    <row r="394" spans="3:65" s="6" customFormat="1" x14ac:dyDescent="0.2">
      <c r="C394" s="51"/>
      <c r="D394" s="7"/>
      <c r="E394" s="51"/>
      <c r="F394" s="7"/>
      <c r="G394" s="59"/>
      <c r="H394" s="59"/>
      <c r="AN394" s="58"/>
      <c r="AO394" s="58"/>
      <c r="AP394" s="58"/>
      <c r="AQ394" s="58"/>
      <c r="AR394" s="52"/>
      <c r="AS394" s="52"/>
      <c r="AT394" s="52"/>
      <c r="AU394" s="7"/>
      <c r="AV394" s="7"/>
      <c r="AW394" s="8"/>
      <c r="AX394" s="7"/>
      <c r="AY394" s="7"/>
      <c r="AZ394" s="7"/>
      <c r="BA394" s="7"/>
      <c r="BB394" s="7"/>
      <c r="BC394" s="7"/>
      <c r="BD394" s="7"/>
      <c r="BE394" s="7"/>
      <c r="BF394" s="7"/>
      <c r="BG394" s="7"/>
      <c r="BH394" s="7"/>
      <c r="BI394" s="7"/>
      <c r="BJ394" s="7"/>
      <c r="BK394" s="7"/>
      <c r="BL394" s="7"/>
      <c r="BM394" s="7"/>
    </row>
    <row r="395" spans="3:65" s="6" customFormat="1" x14ac:dyDescent="0.2">
      <c r="C395" s="51"/>
      <c r="D395" s="7"/>
      <c r="E395" s="51"/>
      <c r="F395" s="7"/>
      <c r="G395" s="57"/>
      <c r="H395" s="57"/>
      <c r="AN395" s="58"/>
      <c r="AO395" s="58"/>
      <c r="AP395" s="58"/>
      <c r="AQ395" s="58"/>
      <c r="AR395" s="52"/>
      <c r="AS395" s="52"/>
      <c r="AT395" s="52"/>
      <c r="AU395" s="7"/>
      <c r="AV395" s="7"/>
      <c r="AW395" s="8"/>
      <c r="AX395" s="7"/>
      <c r="AY395" s="7"/>
      <c r="AZ395" s="7"/>
      <c r="BA395" s="7"/>
      <c r="BB395" s="7"/>
      <c r="BC395" s="7"/>
      <c r="BD395" s="7"/>
      <c r="BE395" s="7"/>
      <c r="BF395" s="7"/>
      <c r="BG395" s="7"/>
      <c r="BH395" s="7"/>
      <c r="BI395" s="7"/>
      <c r="BJ395" s="7"/>
      <c r="BK395" s="7"/>
      <c r="BL395" s="7"/>
      <c r="BM395" s="7"/>
    </row>
    <row r="396" spans="3:65" s="6" customFormat="1" x14ac:dyDescent="0.2">
      <c r="C396" s="51"/>
      <c r="D396" s="7"/>
      <c r="E396" s="51"/>
      <c r="F396" s="7"/>
      <c r="G396" s="57"/>
      <c r="H396" s="57"/>
      <c r="AN396" s="58"/>
      <c r="AO396" s="58"/>
      <c r="AP396" s="58"/>
      <c r="AQ396" s="58"/>
      <c r="AR396" s="52"/>
      <c r="AS396" s="52"/>
      <c r="AT396" s="52"/>
      <c r="AU396" s="7"/>
      <c r="AV396" s="7"/>
      <c r="AW396" s="8"/>
      <c r="AX396" s="7"/>
      <c r="AY396" s="7"/>
      <c r="AZ396" s="7"/>
      <c r="BA396" s="7"/>
      <c r="BB396" s="7"/>
      <c r="BC396" s="7"/>
      <c r="BD396" s="7"/>
      <c r="BE396" s="7"/>
      <c r="BF396" s="7"/>
      <c r="BG396" s="7"/>
      <c r="BH396" s="7"/>
      <c r="BI396" s="7"/>
      <c r="BJ396" s="7"/>
      <c r="BK396" s="7"/>
      <c r="BL396" s="7"/>
      <c r="BM396" s="7"/>
    </row>
    <row r="397" spans="3:65" s="6" customFormat="1" x14ac:dyDescent="0.2">
      <c r="C397" s="51"/>
      <c r="D397" s="7"/>
      <c r="E397" s="51"/>
      <c r="F397" s="7"/>
      <c r="G397" s="57"/>
      <c r="H397" s="57"/>
      <c r="AN397" s="58"/>
      <c r="AO397" s="58"/>
      <c r="AP397" s="58"/>
      <c r="AQ397" s="58"/>
      <c r="AR397" s="52"/>
      <c r="AS397" s="52"/>
      <c r="AT397" s="52"/>
      <c r="AU397" s="7"/>
      <c r="AV397" s="7"/>
      <c r="AW397" s="8"/>
      <c r="AX397" s="7"/>
      <c r="AY397" s="7"/>
      <c r="AZ397" s="7"/>
      <c r="BA397" s="7"/>
      <c r="BB397" s="7"/>
      <c r="BC397" s="7"/>
      <c r="BD397" s="7"/>
      <c r="BE397" s="7"/>
      <c r="BF397" s="7"/>
      <c r="BG397" s="7"/>
      <c r="BH397" s="7"/>
      <c r="BI397" s="7"/>
      <c r="BJ397" s="7"/>
      <c r="BK397" s="7"/>
      <c r="BL397" s="7"/>
      <c r="BM397" s="7"/>
    </row>
    <row r="398" spans="3:65" s="6" customFormat="1" x14ac:dyDescent="0.2">
      <c r="C398" s="51"/>
      <c r="D398" s="7"/>
      <c r="E398" s="51"/>
      <c r="F398" s="7"/>
      <c r="G398" s="57"/>
      <c r="H398" s="57"/>
      <c r="AN398" s="58"/>
      <c r="AO398" s="58"/>
      <c r="AP398" s="58"/>
      <c r="AQ398" s="58"/>
      <c r="AR398" s="52"/>
      <c r="AS398" s="52"/>
      <c r="AT398" s="52"/>
      <c r="AU398" s="7"/>
      <c r="AV398" s="7"/>
      <c r="AW398" s="8"/>
      <c r="AX398" s="7"/>
      <c r="AY398" s="7"/>
      <c r="AZ398" s="7"/>
      <c r="BA398" s="7"/>
      <c r="BB398" s="7"/>
      <c r="BC398" s="7"/>
      <c r="BD398" s="7"/>
      <c r="BE398" s="7"/>
      <c r="BF398" s="7"/>
      <c r="BG398" s="7"/>
      <c r="BH398" s="7"/>
      <c r="BI398" s="7"/>
      <c r="BJ398" s="7"/>
      <c r="BK398" s="7"/>
      <c r="BL398" s="7"/>
      <c r="BM398" s="7"/>
    </row>
    <row r="399" spans="3:65" s="6" customFormat="1" x14ac:dyDescent="0.2">
      <c r="C399" s="51"/>
      <c r="D399" s="7"/>
      <c r="E399" s="51"/>
      <c r="F399" s="7"/>
      <c r="G399" s="57"/>
      <c r="H399" s="57"/>
      <c r="AN399" s="58"/>
      <c r="AO399" s="58"/>
      <c r="AP399" s="58"/>
      <c r="AQ399" s="58"/>
      <c r="AR399" s="52"/>
      <c r="AS399" s="52"/>
      <c r="AT399" s="52"/>
      <c r="AU399" s="7"/>
      <c r="AV399" s="7"/>
      <c r="AW399" s="8"/>
      <c r="AX399" s="7"/>
      <c r="AY399" s="7"/>
      <c r="AZ399" s="7"/>
      <c r="BA399" s="7"/>
      <c r="BB399" s="7"/>
      <c r="BC399" s="7"/>
      <c r="BD399" s="7"/>
      <c r="BE399" s="7"/>
      <c r="BF399" s="7"/>
      <c r="BG399" s="7"/>
      <c r="BH399" s="7"/>
      <c r="BI399" s="7"/>
      <c r="BJ399" s="7"/>
      <c r="BK399" s="7"/>
      <c r="BL399" s="7"/>
      <c r="BM399" s="7"/>
    </row>
    <row r="400" spans="3:65" s="6" customFormat="1" x14ac:dyDescent="0.2">
      <c r="C400" s="51"/>
      <c r="D400" s="7"/>
      <c r="E400" s="51"/>
      <c r="F400" s="7"/>
      <c r="G400" s="57"/>
      <c r="H400" s="57"/>
      <c r="AN400" s="58"/>
      <c r="AO400" s="58"/>
      <c r="AP400" s="58"/>
      <c r="AQ400" s="58"/>
      <c r="AR400" s="52"/>
      <c r="AS400" s="52"/>
      <c r="AT400" s="52"/>
      <c r="AU400" s="7"/>
      <c r="AV400" s="7"/>
      <c r="AW400" s="8"/>
      <c r="AX400" s="7"/>
      <c r="AY400" s="7"/>
      <c r="AZ400" s="7"/>
      <c r="BA400" s="7"/>
      <c r="BB400" s="7"/>
      <c r="BC400" s="7"/>
      <c r="BD400" s="7"/>
      <c r="BE400" s="7"/>
      <c r="BF400" s="7"/>
      <c r="BG400" s="7"/>
      <c r="BH400" s="7"/>
      <c r="BI400" s="7"/>
      <c r="BJ400" s="7"/>
      <c r="BK400" s="7"/>
      <c r="BL400" s="7"/>
      <c r="BM400" s="7"/>
    </row>
    <row r="401" spans="3:65" s="6" customFormat="1" x14ac:dyDescent="0.2">
      <c r="C401" s="51"/>
      <c r="D401" s="7"/>
      <c r="E401" s="51"/>
      <c r="F401" s="7"/>
      <c r="G401" s="57"/>
      <c r="H401" s="57"/>
      <c r="AN401" s="58"/>
      <c r="AO401" s="58"/>
      <c r="AP401" s="58"/>
      <c r="AQ401" s="58"/>
      <c r="AR401" s="52"/>
      <c r="AS401" s="52"/>
      <c r="AT401" s="52"/>
      <c r="AU401" s="7"/>
      <c r="AV401" s="7"/>
      <c r="AW401" s="8"/>
      <c r="AX401" s="7"/>
      <c r="AY401" s="7"/>
      <c r="AZ401" s="7"/>
      <c r="BA401" s="7"/>
      <c r="BB401" s="7"/>
      <c r="BC401" s="7"/>
      <c r="BD401" s="7"/>
      <c r="BE401" s="7"/>
      <c r="BF401" s="7"/>
      <c r="BG401" s="7"/>
      <c r="BH401" s="7"/>
      <c r="BI401" s="7"/>
      <c r="BJ401" s="7"/>
      <c r="BK401" s="7"/>
      <c r="BL401" s="7"/>
      <c r="BM401" s="7"/>
    </row>
    <row r="402" spans="3:65" s="6" customFormat="1" x14ac:dyDescent="0.2">
      <c r="C402" s="51"/>
      <c r="D402" s="7"/>
      <c r="E402" s="51"/>
      <c r="F402" s="7"/>
      <c r="G402" s="57"/>
      <c r="H402" s="57"/>
      <c r="AN402" s="58"/>
      <c r="AO402" s="58"/>
      <c r="AP402" s="58"/>
      <c r="AQ402" s="58"/>
      <c r="AR402" s="52"/>
      <c r="AS402" s="52"/>
      <c r="AT402" s="52"/>
      <c r="AU402" s="7"/>
      <c r="AV402" s="7"/>
      <c r="AW402" s="8"/>
      <c r="AX402" s="7"/>
      <c r="AY402" s="7"/>
      <c r="AZ402" s="7"/>
      <c r="BA402" s="7"/>
      <c r="BB402" s="7"/>
      <c r="BC402" s="7"/>
      <c r="BD402" s="7"/>
      <c r="BE402" s="7"/>
      <c r="BF402" s="7"/>
      <c r="BG402" s="7"/>
      <c r="BH402" s="7"/>
      <c r="BI402" s="7"/>
      <c r="BJ402" s="7"/>
      <c r="BK402" s="7"/>
      <c r="BL402" s="7"/>
      <c r="BM402" s="7"/>
    </row>
    <row r="403" spans="3:65" s="6" customFormat="1" x14ac:dyDescent="0.2">
      <c r="C403" s="51"/>
      <c r="D403" s="7"/>
      <c r="E403" s="51"/>
      <c r="F403" s="7"/>
      <c r="G403" s="57"/>
      <c r="H403" s="57"/>
      <c r="AN403" s="58"/>
      <c r="AO403" s="58"/>
      <c r="AP403" s="58"/>
      <c r="AQ403" s="58"/>
      <c r="AR403" s="52"/>
      <c r="AS403" s="52"/>
      <c r="AT403" s="52"/>
      <c r="AU403" s="7"/>
      <c r="AV403" s="7"/>
      <c r="AW403" s="8"/>
      <c r="AX403" s="7"/>
      <c r="AY403" s="7"/>
      <c r="AZ403" s="7"/>
      <c r="BA403" s="7"/>
      <c r="BB403" s="7"/>
      <c r="BC403" s="7"/>
      <c r="BD403" s="7"/>
      <c r="BE403" s="7"/>
      <c r="BF403" s="7"/>
      <c r="BG403" s="7"/>
      <c r="BH403" s="7"/>
      <c r="BI403" s="7"/>
      <c r="BJ403" s="7"/>
      <c r="BK403" s="7"/>
      <c r="BL403" s="7"/>
      <c r="BM403" s="7"/>
    </row>
    <row r="404" spans="3:65" s="6" customFormat="1" x14ac:dyDescent="0.2">
      <c r="C404" s="51"/>
      <c r="D404" s="7"/>
      <c r="E404" s="51"/>
      <c r="F404" s="7"/>
      <c r="G404" s="57"/>
      <c r="H404" s="57"/>
      <c r="AN404" s="58"/>
      <c r="AO404" s="58"/>
      <c r="AP404" s="58"/>
      <c r="AQ404" s="58"/>
      <c r="AR404" s="52"/>
      <c r="AS404" s="52"/>
      <c r="AT404" s="52"/>
      <c r="AU404" s="7"/>
      <c r="AV404" s="7"/>
      <c r="AW404" s="8"/>
      <c r="AX404" s="7"/>
      <c r="AY404" s="7"/>
      <c r="AZ404" s="7"/>
      <c r="BA404" s="7"/>
      <c r="BB404" s="7"/>
      <c r="BC404" s="7"/>
      <c r="BD404" s="7"/>
      <c r="BE404" s="7"/>
      <c r="BF404" s="7"/>
      <c r="BG404" s="7"/>
      <c r="BH404" s="7"/>
      <c r="BI404" s="7"/>
      <c r="BJ404" s="7"/>
      <c r="BK404" s="7"/>
      <c r="BL404" s="7"/>
      <c r="BM404" s="7"/>
    </row>
    <row r="405" spans="3:65" s="6" customFormat="1" x14ac:dyDescent="0.2">
      <c r="C405" s="51"/>
      <c r="D405" s="7"/>
      <c r="E405" s="51"/>
      <c r="F405" s="7"/>
      <c r="G405" s="57"/>
      <c r="H405" s="57"/>
      <c r="AN405" s="58"/>
      <c r="AO405" s="58"/>
      <c r="AP405" s="58"/>
      <c r="AQ405" s="58"/>
      <c r="AR405" s="52"/>
      <c r="AS405" s="52"/>
      <c r="AT405" s="52"/>
      <c r="AU405" s="7"/>
      <c r="AV405" s="7"/>
      <c r="AW405" s="8"/>
      <c r="AX405" s="7"/>
      <c r="AY405" s="7"/>
      <c r="AZ405" s="7"/>
      <c r="BA405" s="7"/>
      <c r="BB405" s="7"/>
      <c r="BC405" s="7"/>
      <c r="BD405" s="7"/>
      <c r="BE405" s="7"/>
      <c r="BF405" s="7"/>
      <c r="BG405" s="7"/>
      <c r="BH405" s="7"/>
      <c r="BI405" s="7"/>
      <c r="BJ405" s="7"/>
      <c r="BK405" s="7"/>
      <c r="BL405" s="7"/>
      <c r="BM405" s="7"/>
    </row>
    <row r="406" spans="3:65" s="6" customFormat="1" x14ac:dyDescent="0.2">
      <c r="C406" s="51"/>
      <c r="D406" s="7"/>
      <c r="E406" s="51"/>
      <c r="F406" s="7"/>
      <c r="G406" s="57"/>
      <c r="H406" s="57"/>
      <c r="AN406" s="58"/>
      <c r="AO406" s="58"/>
      <c r="AP406" s="58"/>
      <c r="AQ406" s="58"/>
      <c r="AR406" s="52"/>
      <c r="AS406" s="52"/>
      <c r="AT406" s="52"/>
      <c r="AU406" s="7"/>
      <c r="AV406" s="7"/>
      <c r="AW406" s="8"/>
      <c r="AX406" s="7"/>
      <c r="AY406" s="7"/>
      <c r="AZ406" s="7"/>
      <c r="BA406" s="7"/>
      <c r="BB406" s="7"/>
      <c r="BC406" s="7"/>
      <c r="BD406" s="7"/>
      <c r="BE406" s="7"/>
      <c r="BF406" s="7"/>
      <c r="BG406" s="7"/>
      <c r="BH406" s="7"/>
      <c r="BI406" s="7"/>
      <c r="BJ406" s="7"/>
      <c r="BK406" s="7"/>
      <c r="BL406" s="7"/>
      <c r="BM406" s="7"/>
    </row>
    <row r="407" spans="3:65" s="6" customFormat="1" x14ac:dyDescent="0.2">
      <c r="C407" s="51"/>
      <c r="D407" s="7"/>
      <c r="E407" s="51"/>
      <c r="F407" s="7"/>
      <c r="G407" s="57"/>
      <c r="H407" s="57"/>
      <c r="AN407" s="58"/>
      <c r="AO407" s="58"/>
      <c r="AP407" s="58"/>
      <c r="AQ407" s="58"/>
      <c r="AR407" s="52"/>
      <c r="AS407" s="52"/>
      <c r="AT407" s="52"/>
      <c r="AU407" s="7"/>
      <c r="AV407" s="7"/>
      <c r="AW407" s="8"/>
      <c r="AX407" s="7"/>
      <c r="AY407" s="7"/>
      <c r="AZ407" s="7"/>
      <c r="BA407" s="7"/>
      <c r="BB407" s="7"/>
      <c r="BC407" s="7"/>
      <c r="BD407" s="7"/>
      <c r="BE407" s="7"/>
      <c r="BF407" s="7"/>
      <c r="BG407" s="7"/>
      <c r="BH407" s="7"/>
      <c r="BI407" s="7"/>
      <c r="BJ407" s="7"/>
      <c r="BK407" s="7"/>
      <c r="BL407" s="7"/>
      <c r="BM407" s="7"/>
    </row>
    <row r="408" spans="3:65" s="6" customFormat="1" x14ac:dyDescent="0.2">
      <c r="C408" s="51"/>
      <c r="D408" s="7"/>
      <c r="E408" s="51"/>
      <c r="F408" s="7"/>
      <c r="G408" s="57"/>
      <c r="H408" s="57"/>
      <c r="AN408" s="58"/>
      <c r="AO408" s="58"/>
      <c r="AP408" s="58"/>
      <c r="AQ408" s="58"/>
      <c r="AR408" s="52"/>
      <c r="AS408" s="52"/>
      <c r="AT408" s="52"/>
      <c r="AU408" s="7"/>
      <c r="AV408" s="7"/>
      <c r="AW408" s="8"/>
      <c r="AX408" s="7"/>
      <c r="AY408" s="7"/>
      <c r="AZ408" s="7"/>
      <c r="BA408" s="7"/>
      <c r="BB408" s="7"/>
      <c r="BC408" s="7"/>
      <c r="BD408" s="7"/>
      <c r="BE408" s="7"/>
      <c r="BF408" s="7"/>
      <c r="BG408" s="7"/>
      <c r="BH408" s="7"/>
      <c r="BI408" s="7"/>
      <c r="BJ408" s="7"/>
      <c r="BK408" s="7"/>
      <c r="BL408" s="7"/>
      <c r="BM408" s="7"/>
    </row>
    <row r="409" spans="3:65" s="6" customFormat="1" x14ac:dyDescent="0.2">
      <c r="C409" s="51"/>
      <c r="D409" s="7"/>
      <c r="E409" s="51"/>
      <c r="F409" s="7"/>
      <c r="G409" s="57"/>
      <c r="H409" s="57"/>
      <c r="AN409" s="58"/>
      <c r="AO409" s="58"/>
      <c r="AP409" s="58"/>
      <c r="AQ409" s="58"/>
      <c r="AR409" s="52"/>
      <c r="AS409" s="52"/>
      <c r="AT409" s="52"/>
      <c r="AU409" s="7"/>
      <c r="AV409" s="7"/>
      <c r="AW409" s="8"/>
      <c r="AX409" s="7"/>
      <c r="AY409" s="7"/>
      <c r="AZ409" s="7"/>
      <c r="BA409" s="7"/>
      <c r="BB409" s="7"/>
      <c r="BC409" s="7"/>
      <c r="BD409" s="7"/>
      <c r="BE409" s="7"/>
      <c r="BF409" s="7"/>
      <c r="BG409" s="7"/>
      <c r="BH409" s="7"/>
      <c r="BI409" s="7"/>
      <c r="BJ409" s="7"/>
      <c r="BK409" s="7"/>
      <c r="BL409" s="7"/>
      <c r="BM409" s="7"/>
    </row>
    <row r="410" spans="3:65" s="6" customFormat="1" x14ac:dyDescent="0.2">
      <c r="C410" s="51"/>
      <c r="D410" s="7"/>
      <c r="E410" s="51"/>
      <c r="F410" s="7"/>
      <c r="G410" s="57"/>
      <c r="H410" s="57"/>
      <c r="AN410" s="58"/>
      <c r="AO410" s="58"/>
      <c r="AP410" s="58"/>
      <c r="AQ410" s="58"/>
      <c r="AR410" s="52"/>
      <c r="AS410" s="52"/>
      <c r="AT410" s="52"/>
      <c r="AU410" s="7"/>
      <c r="AV410" s="7"/>
      <c r="AW410" s="8"/>
      <c r="AX410" s="7"/>
      <c r="AY410" s="7"/>
      <c r="AZ410" s="7"/>
      <c r="BA410" s="7"/>
      <c r="BB410" s="7"/>
      <c r="BC410" s="7"/>
      <c r="BD410" s="7"/>
      <c r="BE410" s="7"/>
      <c r="BF410" s="7"/>
      <c r="BG410" s="7"/>
      <c r="BH410" s="7"/>
      <c r="BI410" s="7"/>
      <c r="BJ410" s="7"/>
      <c r="BK410" s="7"/>
      <c r="BL410" s="7"/>
      <c r="BM410" s="7"/>
    </row>
    <row r="411" spans="3:65" s="6" customFormat="1" x14ac:dyDescent="0.2">
      <c r="C411" s="51"/>
      <c r="D411" s="7"/>
      <c r="E411" s="51"/>
      <c r="F411" s="7"/>
      <c r="G411" s="57"/>
      <c r="H411" s="57"/>
      <c r="AN411" s="58"/>
      <c r="AO411" s="58"/>
      <c r="AP411" s="58"/>
      <c r="AQ411" s="58"/>
      <c r="AR411" s="52"/>
      <c r="AS411" s="52"/>
      <c r="AT411" s="52"/>
      <c r="AU411" s="7"/>
      <c r="AV411" s="7"/>
      <c r="AW411" s="8"/>
      <c r="AX411" s="7"/>
      <c r="AY411" s="7"/>
      <c r="AZ411" s="7"/>
      <c r="BA411" s="7"/>
      <c r="BB411" s="7"/>
      <c r="BC411" s="7"/>
      <c r="BD411" s="7"/>
      <c r="BE411" s="7"/>
      <c r="BF411" s="7"/>
      <c r="BG411" s="7"/>
      <c r="BH411" s="7"/>
      <c r="BI411" s="7"/>
      <c r="BJ411" s="7"/>
      <c r="BK411" s="7"/>
      <c r="BL411" s="7"/>
      <c r="BM411" s="7"/>
    </row>
    <row r="412" spans="3:65" s="6" customFormat="1" x14ac:dyDescent="0.2">
      <c r="C412" s="51"/>
      <c r="D412" s="7"/>
      <c r="E412" s="51"/>
      <c r="F412" s="7"/>
      <c r="G412" s="57"/>
      <c r="H412" s="57"/>
      <c r="AN412" s="58"/>
      <c r="AO412" s="58"/>
      <c r="AP412" s="58"/>
      <c r="AQ412" s="58"/>
      <c r="AR412" s="52"/>
      <c r="AS412" s="52"/>
      <c r="AT412" s="52"/>
      <c r="AU412" s="7"/>
      <c r="AV412" s="7"/>
      <c r="AW412" s="8"/>
      <c r="AX412" s="7"/>
      <c r="AY412" s="7"/>
      <c r="AZ412" s="7"/>
      <c r="BA412" s="7"/>
      <c r="BB412" s="7"/>
      <c r="BC412" s="7"/>
      <c r="BD412" s="7"/>
      <c r="BE412" s="7"/>
      <c r="BF412" s="7"/>
      <c r="BG412" s="7"/>
      <c r="BH412" s="7"/>
      <c r="BI412" s="7"/>
      <c r="BJ412" s="7"/>
      <c r="BK412" s="7"/>
      <c r="BL412" s="7"/>
      <c r="BM412" s="7"/>
    </row>
    <row r="413" spans="3:65" s="6" customFormat="1" x14ac:dyDescent="0.2">
      <c r="C413" s="51"/>
      <c r="D413" s="7"/>
      <c r="E413" s="51"/>
      <c r="F413" s="7"/>
      <c r="G413" s="57"/>
      <c r="H413" s="57"/>
      <c r="AN413" s="58"/>
      <c r="AO413" s="58"/>
      <c r="AP413" s="58"/>
      <c r="AQ413" s="58"/>
      <c r="AR413" s="52"/>
      <c r="AS413" s="52"/>
      <c r="AT413" s="52"/>
      <c r="AU413" s="7"/>
      <c r="AV413" s="7"/>
      <c r="AW413" s="8"/>
      <c r="AX413" s="7"/>
      <c r="AY413" s="7"/>
      <c r="AZ413" s="7"/>
      <c r="BA413" s="7"/>
      <c r="BB413" s="7"/>
      <c r="BC413" s="7"/>
      <c r="BD413" s="7"/>
      <c r="BE413" s="7"/>
      <c r="BF413" s="7"/>
      <c r="BG413" s="7"/>
      <c r="BH413" s="7"/>
      <c r="BI413" s="7"/>
      <c r="BJ413" s="7"/>
      <c r="BK413" s="7"/>
      <c r="BL413" s="7"/>
      <c r="BM413" s="7"/>
    </row>
    <row r="414" spans="3:65" s="6" customFormat="1" x14ac:dyDescent="0.2">
      <c r="C414" s="51"/>
      <c r="D414" s="7"/>
      <c r="E414" s="51"/>
      <c r="F414" s="7"/>
      <c r="G414" s="57"/>
      <c r="H414" s="57"/>
      <c r="AN414" s="58"/>
      <c r="AO414" s="58"/>
      <c r="AP414" s="58"/>
      <c r="AQ414" s="58"/>
      <c r="AR414" s="52"/>
      <c r="AS414" s="52"/>
      <c r="AT414" s="52"/>
      <c r="AU414" s="7"/>
      <c r="AV414" s="7"/>
      <c r="AW414" s="8"/>
      <c r="AX414" s="7"/>
      <c r="AY414" s="7"/>
      <c r="AZ414" s="7"/>
      <c r="BA414" s="7"/>
      <c r="BB414" s="7"/>
      <c r="BC414" s="7"/>
      <c r="BD414" s="7"/>
      <c r="BE414" s="7"/>
      <c r="BF414" s="7"/>
      <c r="BG414" s="7"/>
      <c r="BH414" s="7"/>
      <c r="BI414" s="7"/>
      <c r="BJ414" s="7"/>
      <c r="BK414" s="7"/>
      <c r="BL414" s="7"/>
      <c r="BM414" s="7"/>
    </row>
    <row r="415" spans="3:65" s="6" customFormat="1" x14ac:dyDescent="0.2">
      <c r="C415" s="51"/>
      <c r="D415" s="7"/>
      <c r="E415" s="51"/>
      <c r="F415" s="7"/>
      <c r="G415" s="57"/>
      <c r="H415" s="57"/>
      <c r="AN415" s="58"/>
      <c r="AO415" s="58"/>
      <c r="AP415" s="58"/>
      <c r="AQ415" s="58"/>
      <c r="AR415" s="52"/>
      <c r="AS415" s="52"/>
      <c r="AT415" s="52"/>
      <c r="AU415" s="7"/>
      <c r="AV415" s="7"/>
      <c r="AW415" s="8"/>
      <c r="AX415" s="7"/>
      <c r="AY415" s="7"/>
      <c r="AZ415" s="7"/>
      <c r="BA415" s="7"/>
      <c r="BB415" s="7"/>
      <c r="BC415" s="7"/>
      <c r="BD415" s="7"/>
      <c r="BE415" s="7"/>
      <c r="BF415" s="7"/>
      <c r="BG415" s="7"/>
      <c r="BH415" s="7"/>
      <c r="BI415" s="7"/>
      <c r="BJ415" s="7"/>
      <c r="BK415" s="7"/>
      <c r="BL415" s="7"/>
      <c r="BM415" s="7"/>
    </row>
    <row r="416" spans="3:65" s="6" customFormat="1" x14ac:dyDescent="0.2">
      <c r="C416" s="51"/>
      <c r="D416" s="7"/>
      <c r="E416" s="51"/>
      <c r="F416" s="7"/>
      <c r="G416" s="57"/>
      <c r="H416" s="57"/>
      <c r="AN416" s="58"/>
      <c r="AO416" s="58"/>
      <c r="AP416" s="58"/>
      <c r="AQ416" s="58"/>
      <c r="AR416" s="52"/>
      <c r="AS416" s="52"/>
      <c r="AT416" s="52"/>
      <c r="AU416" s="7"/>
      <c r="AV416" s="7"/>
      <c r="AW416" s="8"/>
      <c r="AX416" s="7"/>
      <c r="AY416" s="7"/>
      <c r="AZ416" s="7"/>
      <c r="BA416" s="7"/>
      <c r="BB416" s="7"/>
      <c r="BC416" s="7"/>
      <c r="BD416" s="7"/>
      <c r="BE416" s="7"/>
      <c r="BF416" s="7"/>
      <c r="BG416" s="7"/>
      <c r="BH416" s="7"/>
      <c r="BI416" s="7"/>
      <c r="BJ416" s="7"/>
      <c r="BK416" s="7"/>
      <c r="BL416" s="7"/>
      <c r="BM416" s="7"/>
    </row>
    <row r="417" spans="3:65" s="6" customFormat="1" x14ac:dyDescent="0.2">
      <c r="C417" s="51"/>
      <c r="D417" s="7"/>
      <c r="E417" s="51"/>
      <c r="F417" s="7"/>
      <c r="G417" s="57"/>
      <c r="H417" s="57"/>
      <c r="AN417" s="58"/>
      <c r="AO417" s="58"/>
      <c r="AP417" s="58"/>
      <c r="AQ417" s="58"/>
      <c r="AR417" s="52"/>
      <c r="AS417" s="52"/>
      <c r="AT417" s="52"/>
      <c r="AU417" s="7"/>
      <c r="AV417" s="7"/>
      <c r="AW417" s="8"/>
      <c r="AX417" s="7"/>
      <c r="AY417" s="7"/>
      <c r="AZ417" s="7"/>
      <c r="BA417" s="7"/>
      <c r="BB417" s="7"/>
      <c r="BC417" s="7"/>
      <c r="BD417" s="7"/>
      <c r="BE417" s="7"/>
      <c r="BF417" s="7"/>
      <c r="BG417" s="7"/>
      <c r="BH417" s="7"/>
      <c r="BI417" s="7"/>
      <c r="BJ417" s="7"/>
      <c r="BK417" s="7"/>
      <c r="BL417" s="7"/>
      <c r="BM417" s="7"/>
    </row>
    <row r="418" spans="3:65" s="6" customFormat="1" x14ac:dyDescent="0.2">
      <c r="C418" s="51"/>
      <c r="D418" s="7"/>
      <c r="E418" s="51"/>
      <c r="F418" s="7"/>
      <c r="G418" s="59"/>
      <c r="H418" s="59"/>
      <c r="AN418" s="58"/>
      <c r="AO418" s="58"/>
      <c r="AP418" s="58"/>
      <c r="AQ418" s="58"/>
      <c r="AR418" s="52"/>
      <c r="AS418" s="52"/>
      <c r="AT418" s="52"/>
      <c r="AU418" s="7"/>
      <c r="AV418" s="7"/>
      <c r="AW418" s="8"/>
      <c r="AX418" s="7"/>
      <c r="AY418" s="7"/>
      <c r="AZ418" s="7"/>
      <c r="BA418" s="7"/>
      <c r="BB418" s="7"/>
      <c r="BC418" s="7"/>
      <c r="BD418" s="7"/>
      <c r="BE418" s="7"/>
      <c r="BF418" s="7"/>
      <c r="BG418" s="7"/>
      <c r="BH418" s="7"/>
      <c r="BI418" s="7"/>
      <c r="BJ418" s="7"/>
      <c r="BK418" s="7"/>
      <c r="BL418" s="7"/>
      <c r="BM418" s="7"/>
    </row>
    <row r="419" spans="3:65" s="6" customFormat="1" x14ac:dyDescent="0.2">
      <c r="C419" s="51"/>
      <c r="D419" s="7"/>
      <c r="E419" s="51"/>
      <c r="F419" s="7"/>
      <c r="G419" s="59"/>
      <c r="H419" s="59"/>
      <c r="AN419" s="58"/>
      <c r="AO419" s="58"/>
      <c r="AP419" s="58"/>
      <c r="AQ419" s="58"/>
      <c r="AR419" s="52"/>
      <c r="AS419" s="52"/>
      <c r="AT419" s="52"/>
      <c r="AU419" s="7"/>
      <c r="AV419" s="7"/>
      <c r="AW419" s="8"/>
      <c r="AX419" s="7"/>
      <c r="AY419" s="7"/>
      <c r="AZ419" s="7"/>
      <c r="BA419" s="7"/>
      <c r="BB419" s="7"/>
      <c r="BC419" s="7"/>
      <c r="BD419" s="7"/>
      <c r="BE419" s="7"/>
      <c r="BF419" s="7"/>
      <c r="BG419" s="7"/>
      <c r="BH419" s="7"/>
      <c r="BI419" s="7"/>
      <c r="BJ419" s="7"/>
      <c r="BK419" s="7"/>
      <c r="BL419" s="7"/>
      <c r="BM419" s="7"/>
    </row>
    <row r="420" spans="3:65" s="6" customFormat="1" x14ac:dyDescent="0.2">
      <c r="C420" s="51"/>
      <c r="D420" s="7"/>
      <c r="E420" s="51"/>
      <c r="F420" s="7"/>
      <c r="G420" s="57"/>
      <c r="H420" s="57"/>
      <c r="AN420" s="58"/>
      <c r="AO420" s="58"/>
      <c r="AP420" s="58"/>
      <c r="AQ420" s="58"/>
      <c r="AR420" s="52"/>
      <c r="AS420" s="52"/>
      <c r="AT420" s="52"/>
      <c r="AU420" s="7"/>
      <c r="AV420" s="7"/>
      <c r="AW420" s="8"/>
      <c r="AX420" s="7"/>
      <c r="AY420" s="7"/>
      <c r="AZ420" s="7"/>
      <c r="BA420" s="7"/>
      <c r="BB420" s="7"/>
      <c r="BC420" s="7"/>
      <c r="BD420" s="7"/>
      <c r="BE420" s="7"/>
      <c r="BF420" s="7"/>
      <c r="BG420" s="7"/>
      <c r="BH420" s="7"/>
      <c r="BI420" s="7"/>
      <c r="BJ420" s="7"/>
      <c r="BK420" s="7"/>
      <c r="BL420" s="7"/>
      <c r="BM420" s="7"/>
    </row>
    <row r="421" spans="3:65" s="6" customFormat="1" x14ac:dyDescent="0.2">
      <c r="C421" s="51"/>
      <c r="D421" s="7"/>
      <c r="E421" s="51"/>
      <c r="F421" s="7"/>
      <c r="G421" s="57"/>
      <c r="H421" s="57"/>
      <c r="AN421" s="58"/>
      <c r="AO421" s="58"/>
      <c r="AP421" s="58"/>
      <c r="AQ421" s="58"/>
      <c r="AR421" s="52"/>
      <c r="AS421" s="52"/>
      <c r="AT421" s="52"/>
      <c r="AU421" s="7"/>
      <c r="AV421" s="7"/>
      <c r="AW421" s="8"/>
      <c r="AX421" s="7"/>
      <c r="AY421" s="7"/>
      <c r="AZ421" s="7"/>
      <c r="BA421" s="7"/>
      <c r="BB421" s="7"/>
      <c r="BC421" s="7"/>
      <c r="BD421" s="7"/>
      <c r="BE421" s="7"/>
      <c r="BF421" s="7"/>
      <c r="BG421" s="7"/>
      <c r="BH421" s="7"/>
      <c r="BI421" s="7"/>
      <c r="BJ421" s="7"/>
      <c r="BK421" s="7"/>
      <c r="BL421" s="7"/>
      <c r="BM421" s="7"/>
    </row>
    <row r="422" spans="3:65" s="6" customFormat="1" x14ac:dyDescent="0.2">
      <c r="C422" s="51"/>
      <c r="D422" s="7"/>
      <c r="E422" s="51"/>
      <c r="F422" s="7"/>
      <c r="G422" s="57"/>
      <c r="H422" s="57"/>
      <c r="AN422" s="58"/>
      <c r="AO422" s="58"/>
      <c r="AP422" s="58"/>
      <c r="AQ422" s="58"/>
      <c r="AR422" s="52"/>
      <c r="AS422" s="52"/>
      <c r="AT422" s="52"/>
      <c r="AU422" s="7"/>
      <c r="AV422" s="7"/>
      <c r="AW422" s="8"/>
      <c r="AX422" s="7"/>
      <c r="AY422" s="7"/>
      <c r="AZ422" s="7"/>
      <c r="BA422" s="7"/>
      <c r="BB422" s="7"/>
      <c r="BC422" s="7"/>
      <c r="BD422" s="7"/>
      <c r="BE422" s="7"/>
      <c r="BF422" s="7"/>
      <c r="BG422" s="7"/>
      <c r="BH422" s="7"/>
      <c r="BI422" s="7"/>
      <c r="BJ422" s="7"/>
      <c r="BK422" s="7"/>
      <c r="BL422" s="7"/>
      <c r="BM422" s="7"/>
    </row>
    <row r="423" spans="3:65" s="6" customFormat="1" x14ac:dyDescent="0.2">
      <c r="C423" s="51"/>
      <c r="D423" s="7"/>
      <c r="E423" s="51"/>
      <c r="F423" s="7"/>
      <c r="G423" s="57"/>
      <c r="H423" s="57"/>
      <c r="AN423" s="58"/>
      <c r="AO423" s="58"/>
      <c r="AP423" s="58"/>
      <c r="AQ423" s="58"/>
      <c r="AR423" s="52"/>
      <c r="AS423" s="52"/>
      <c r="AT423" s="52"/>
      <c r="AU423" s="7"/>
      <c r="AV423" s="7"/>
      <c r="AW423" s="8"/>
      <c r="AX423" s="7"/>
      <c r="AY423" s="7"/>
      <c r="AZ423" s="7"/>
      <c r="BA423" s="7"/>
      <c r="BB423" s="7"/>
      <c r="BC423" s="7"/>
      <c r="BD423" s="7"/>
      <c r="BE423" s="7"/>
      <c r="BF423" s="7"/>
      <c r="BG423" s="7"/>
      <c r="BH423" s="7"/>
      <c r="BI423" s="7"/>
      <c r="BJ423" s="7"/>
      <c r="BK423" s="7"/>
      <c r="BL423" s="7"/>
      <c r="BM423" s="7"/>
    </row>
    <row r="424" spans="3:65" s="6" customFormat="1" x14ac:dyDescent="0.2">
      <c r="C424" s="51"/>
      <c r="D424" s="7"/>
      <c r="E424" s="51"/>
      <c r="F424" s="7"/>
      <c r="G424" s="57"/>
      <c r="H424" s="57"/>
      <c r="AN424" s="58"/>
      <c r="AO424" s="58"/>
      <c r="AP424" s="58"/>
      <c r="AQ424" s="58"/>
      <c r="AR424" s="52"/>
      <c r="AS424" s="52"/>
      <c r="AT424" s="52"/>
      <c r="AU424" s="7"/>
      <c r="AV424" s="7"/>
      <c r="AW424" s="8"/>
      <c r="AX424" s="7"/>
      <c r="AY424" s="7"/>
      <c r="AZ424" s="7"/>
      <c r="BA424" s="7"/>
      <c r="BB424" s="7"/>
      <c r="BC424" s="7"/>
      <c r="BD424" s="7"/>
      <c r="BE424" s="7"/>
      <c r="BF424" s="7"/>
      <c r="BG424" s="7"/>
      <c r="BH424" s="7"/>
      <c r="BI424" s="7"/>
      <c r="BJ424" s="7"/>
      <c r="BK424" s="7"/>
      <c r="BL424" s="7"/>
      <c r="BM424" s="7"/>
    </row>
    <row r="425" spans="3:65" s="6" customFormat="1" x14ac:dyDescent="0.2">
      <c r="C425" s="51"/>
      <c r="D425" s="7"/>
      <c r="E425" s="51"/>
      <c r="F425" s="7"/>
      <c r="G425" s="57"/>
      <c r="H425" s="57"/>
      <c r="AN425" s="58"/>
      <c r="AO425" s="58"/>
      <c r="AP425" s="58"/>
      <c r="AQ425" s="58"/>
      <c r="AR425" s="52"/>
      <c r="AS425" s="52"/>
      <c r="AT425" s="52"/>
      <c r="AU425" s="7"/>
      <c r="AV425" s="7"/>
      <c r="AW425" s="8"/>
      <c r="AX425" s="7"/>
      <c r="AY425" s="7"/>
      <c r="AZ425" s="7"/>
      <c r="BA425" s="7"/>
      <c r="BB425" s="7"/>
      <c r="BC425" s="7"/>
      <c r="BD425" s="7"/>
      <c r="BE425" s="7"/>
      <c r="BF425" s="7"/>
      <c r="BG425" s="7"/>
      <c r="BH425" s="7"/>
      <c r="BI425" s="7"/>
      <c r="BJ425" s="7"/>
      <c r="BK425" s="7"/>
      <c r="BL425" s="7"/>
      <c r="BM425" s="7"/>
    </row>
    <row r="426" spans="3:65" s="6" customFormat="1" x14ac:dyDescent="0.2">
      <c r="C426" s="51"/>
      <c r="D426" s="7"/>
      <c r="E426" s="51"/>
      <c r="F426" s="7"/>
      <c r="G426" s="57"/>
      <c r="H426" s="57"/>
      <c r="AN426" s="58"/>
      <c r="AO426" s="58"/>
      <c r="AP426" s="58"/>
      <c r="AQ426" s="58"/>
      <c r="AR426" s="52"/>
      <c r="AS426" s="52"/>
      <c r="AT426" s="52"/>
      <c r="AU426" s="7"/>
      <c r="AV426" s="7"/>
      <c r="AW426" s="8"/>
      <c r="AX426" s="7"/>
      <c r="AY426" s="7"/>
      <c r="AZ426" s="7"/>
      <c r="BA426" s="7"/>
      <c r="BB426" s="7"/>
      <c r="BC426" s="7"/>
      <c r="BD426" s="7"/>
      <c r="BE426" s="7"/>
      <c r="BF426" s="7"/>
      <c r="BG426" s="7"/>
      <c r="BH426" s="7"/>
      <c r="BI426" s="7"/>
      <c r="BJ426" s="7"/>
      <c r="BK426" s="7"/>
      <c r="BL426" s="7"/>
      <c r="BM426" s="7"/>
    </row>
    <row r="427" spans="3:65" s="6" customFormat="1" x14ac:dyDescent="0.2">
      <c r="C427" s="51"/>
      <c r="D427" s="7"/>
      <c r="E427" s="51"/>
      <c r="F427" s="7"/>
      <c r="G427" s="57"/>
      <c r="H427" s="57"/>
      <c r="AN427" s="58"/>
      <c r="AO427" s="58"/>
      <c r="AP427" s="58"/>
      <c r="AQ427" s="58"/>
      <c r="AR427" s="52"/>
      <c r="AS427" s="52"/>
      <c r="AT427" s="52"/>
      <c r="AU427" s="7"/>
      <c r="AV427" s="7"/>
      <c r="AW427" s="8"/>
      <c r="AX427" s="7"/>
      <c r="AY427" s="7"/>
      <c r="AZ427" s="7"/>
      <c r="BA427" s="7"/>
      <c r="BB427" s="7"/>
      <c r="BC427" s="7"/>
      <c r="BD427" s="7"/>
      <c r="BE427" s="7"/>
      <c r="BF427" s="7"/>
      <c r="BG427" s="7"/>
      <c r="BH427" s="7"/>
      <c r="BI427" s="7"/>
      <c r="BJ427" s="7"/>
      <c r="BK427" s="7"/>
      <c r="BL427" s="7"/>
      <c r="BM427" s="7"/>
    </row>
    <row r="428" spans="3:65" s="6" customFormat="1" x14ac:dyDescent="0.2">
      <c r="C428" s="51"/>
      <c r="D428" s="7"/>
      <c r="E428" s="51"/>
      <c r="F428" s="7"/>
      <c r="G428" s="57"/>
      <c r="H428" s="57"/>
      <c r="AN428" s="58"/>
      <c r="AO428" s="58"/>
      <c r="AP428" s="58"/>
      <c r="AQ428" s="58"/>
      <c r="AR428" s="52"/>
      <c r="AS428" s="52"/>
      <c r="AT428" s="52"/>
      <c r="AU428" s="7"/>
      <c r="AV428" s="7"/>
      <c r="AW428" s="8"/>
      <c r="AX428" s="7"/>
      <c r="AY428" s="7"/>
      <c r="AZ428" s="7"/>
      <c r="BA428" s="7"/>
      <c r="BB428" s="7"/>
      <c r="BC428" s="7"/>
      <c r="BD428" s="7"/>
      <c r="BE428" s="7"/>
      <c r="BF428" s="7"/>
      <c r="BG428" s="7"/>
      <c r="BH428" s="7"/>
      <c r="BI428" s="7"/>
      <c r="BJ428" s="7"/>
      <c r="BK428" s="7"/>
      <c r="BL428" s="7"/>
      <c r="BM428" s="7"/>
    </row>
    <row r="429" spans="3:65" s="6" customFormat="1" x14ac:dyDescent="0.2">
      <c r="C429" s="51"/>
      <c r="D429" s="7"/>
      <c r="E429" s="51"/>
      <c r="F429" s="7"/>
      <c r="G429" s="57"/>
      <c r="H429" s="57"/>
      <c r="AN429" s="58"/>
      <c r="AO429" s="58"/>
      <c r="AP429" s="58"/>
      <c r="AQ429" s="58"/>
      <c r="AR429" s="52"/>
      <c r="AS429" s="52"/>
      <c r="AT429" s="52"/>
      <c r="AU429" s="7"/>
      <c r="AV429" s="7"/>
      <c r="AW429" s="8"/>
      <c r="AX429" s="7"/>
      <c r="AY429" s="7"/>
      <c r="AZ429" s="7"/>
      <c r="BA429" s="7"/>
      <c r="BB429" s="7"/>
      <c r="BC429" s="7"/>
      <c r="BD429" s="7"/>
      <c r="BE429" s="7"/>
      <c r="BF429" s="7"/>
      <c r="BG429" s="7"/>
      <c r="BH429" s="7"/>
      <c r="BI429" s="7"/>
      <c r="BJ429" s="7"/>
      <c r="BK429" s="7"/>
      <c r="BL429" s="7"/>
      <c r="BM429" s="7"/>
    </row>
    <row r="430" spans="3:65" s="6" customFormat="1" x14ac:dyDescent="0.2">
      <c r="C430" s="51"/>
      <c r="D430" s="7"/>
      <c r="E430" s="51"/>
      <c r="F430" s="7"/>
      <c r="G430" s="57"/>
      <c r="H430" s="57"/>
      <c r="AN430" s="58"/>
      <c r="AO430" s="58"/>
      <c r="AP430" s="58"/>
      <c r="AQ430" s="58"/>
      <c r="AR430" s="52"/>
      <c r="AS430" s="52"/>
      <c r="AT430" s="52"/>
      <c r="AU430" s="7"/>
      <c r="AV430" s="7"/>
      <c r="AW430" s="8"/>
      <c r="AX430" s="7"/>
      <c r="AY430" s="7"/>
      <c r="AZ430" s="7"/>
      <c r="BA430" s="7"/>
      <c r="BB430" s="7"/>
      <c r="BC430" s="7"/>
      <c r="BD430" s="7"/>
      <c r="BE430" s="7"/>
      <c r="BF430" s="7"/>
      <c r="BG430" s="7"/>
      <c r="BH430" s="7"/>
      <c r="BI430" s="7"/>
      <c r="BJ430" s="7"/>
      <c r="BK430" s="7"/>
      <c r="BL430" s="7"/>
      <c r="BM430" s="7"/>
    </row>
    <row r="431" spans="3:65" s="6" customFormat="1" x14ac:dyDescent="0.2">
      <c r="C431" s="51"/>
      <c r="D431" s="7"/>
      <c r="E431" s="51"/>
      <c r="F431" s="7"/>
      <c r="G431" s="57"/>
      <c r="H431" s="57"/>
      <c r="AN431" s="58"/>
      <c r="AO431" s="58"/>
      <c r="AP431" s="58"/>
      <c r="AQ431" s="58"/>
      <c r="AR431" s="52"/>
      <c r="AS431" s="52"/>
      <c r="AT431" s="52"/>
      <c r="AU431" s="7"/>
      <c r="AV431" s="7"/>
      <c r="AW431" s="8"/>
      <c r="AX431" s="7"/>
      <c r="AY431" s="7"/>
      <c r="AZ431" s="7"/>
      <c r="BA431" s="7"/>
      <c r="BB431" s="7"/>
      <c r="BC431" s="7"/>
      <c r="BD431" s="7"/>
      <c r="BE431" s="7"/>
      <c r="BF431" s="7"/>
      <c r="BG431" s="7"/>
      <c r="BH431" s="7"/>
      <c r="BI431" s="7"/>
      <c r="BJ431" s="7"/>
      <c r="BK431" s="7"/>
      <c r="BL431" s="7"/>
      <c r="BM431" s="7"/>
    </row>
    <row r="432" spans="3:65" s="6" customFormat="1" x14ac:dyDescent="0.2">
      <c r="C432" s="51"/>
      <c r="D432" s="7"/>
      <c r="E432" s="51"/>
      <c r="F432" s="7"/>
      <c r="G432" s="57"/>
      <c r="H432" s="57"/>
      <c r="AN432" s="58"/>
      <c r="AO432" s="58"/>
      <c r="AP432" s="58"/>
      <c r="AQ432" s="58"/>
      <c r="AR432" s="52"/>
      <c r="AS432" s="52"/>
      <c r="AT432" s="52"/>
      <c r="AU432" s="7"/>
      <c r="AV432" s="7"/>
      <c r="AW432" s="8"/>
      <c r="AX432" s="7"/>
      <c r="AY432" s="7"/>
      <c r="AZ432" s="7"/>
      <c r="BA432" s="7"/>
      <c r="BB432" s="7"/>
      <c r="BC432" s="7"/>
      <c r="BD432" s="7"/>
      <c r="BE432" s="7"/>
      <c r="BF432" s="7"/>
      <c r="BG432" s="7"/>
      <c r="BH432" s="7"/>
      <c r="BI432" s="7"/>
      <c r="BJ432" s="7"/>
      <c r="BK432" s="7"/>
      <c r="BL432" s="7"/>
      <c r="BM432" s="7"/>
    </row>
    <row r="433" spans="3:65" s="6" customFormat="1" x14ac:dyDescent="0.2">
      <c r="C433" s="51"/>
      <c r="D433" s="7"/>
      <c r="E433" s="51"/>
      <c r="F433" s="7"/>
      <c r="G433" s="57"/>
      <c r="H433" s="57"/>
      <c r="AN433" s="58"/>
      <c r="AO433" s="58"/>
      <c r="AP433" s="58"/>
      <c r="AQ433" s="58"/>
      <c r="AR433" s="52"/>
      <c r="AS433" s="52"/>
      <c r="AT433" s="52"/>
      <c r="AU433" s="7"/>
      <c r="AV433" s="7"/>
      <c r="AW433" s="8"/>
      <c r="AX433" s="7"/>
      <c r="AY433" s="7"/>
      <c r="AZ433" s="7"/>
      <c r="BA433" s="7"/>
      <c r="BB433" s="7"/>
      <c r="BC433" s="7"/>
      <c r="BD433" s="7"/>
      <c r="BE433" s="7"/>
      <c r="BF433" s="7"/>
      <c r="BG433" s="7"/>
      <c r="BH433" s="7"/>
      <c r="BI433" s="7"/>
      <c r="BJ433" s="7"/>
      <c r="BK433" s="7"/>
      <c r="BL433" s="7"/>
      <c r="BM433" s="7"/>
    </row>
    <row r="434" spans="3:65" s="6" customFormat="1" x14ac:dyDescent="0.2">
      <c r="C434" s="51"/>
      <c r="D434" s="7"/>
      <c r="E434" s="51"/>
      <c r="F434" s="7"/>
      <c r="G434" s="57"/>
      <c r="H434" s="57"/>
      <c r="AN434" s="58"/>
      <c r="AO434" s="58"/>
      <c r="AP434" s="58"/>
      <c r="AQ434" s="58"/>
      <c r="AR434" s="52"/>
      <c r="AS434" s="52"/>
      <c r="AT434" s="52"/>
      <c r="AU434" s="7"/>
      <c r="AV434" s="7"/>
      <c r="AW434" s="8"/>
      <c r="AX434" s="7"/>
      <c r="AY434" s="7"/>
      <c r="AZ434" s="7"/>
      <c r="BA434" s="7"/>
      <c r="BB434" s="7"/>
      <c r="BC434" s="7"/>
      <c r="BD434" s="7"/>
      <c r="BE434" s="7"/>
      <c r="BF434" s="7"/>
      <c r="BG434" s="7"/>
      <c r="BH434" s="7"/>
      <c r="BI434" s="7"/>
      <c r="BJ434" s="7"/>
      <c r="BK434" s="7"/>
      <c r="BL434" s="7"/>
      <c r="BM434" s="7"/>
    </row>
    <row r="435" spans="3:65" s="6" customFormat="1" x14ac:dyDescent="0.2">
      <c r="C435" s="51"/>
      <c r="D435" s="7"/>
      <c r="E435" s="51"/>
      <c r="F435" s="7"/>
      <c r="G435" s="57"/>
      <c r="H435" s="57"/>
      <c r="AN435" s="58"/>
      <c r="AO435" s="58"/>
      <c r="AP435" s="58"/>
      <c r="AQ435" s="58"/>
      <c r="AR435" s="52"/>
      <c r="AS435" s="52"/>
      <c r="AT435" s="52"/>
      <c r="AU435" s="7"/>
      <c r="AV435" s="7"/>
      <c r="AW435" s="8"/>
      <c r="AX435" s="7"/>
      <c r="AY435" s="7"/>
      <c r="AZ435" s="7"/>
      <c r="BA435" s="7"/>
      <c r="BB435" s="7"/>
      <c r="BC435" s="7"/>
      <c r="BD435" s="7"/>
      <c r="BE435" s="7"/>
      <c r="BF435" s="7"/>
      <c r="BG435" s="7"/>
      <c r="BH435" s="7"/>
      <c r="BI435" s="7"/>
      <c r="BJ435" s="7"/>
      <c r="BK435" s="7"/>
      <c r="BL435" s="7"/>
      <c r="BM435" s="7"/>
    </row>
    <row r="436" spans="3:65" s="6" customFormat="1" x14ac:dyDescent="0.2">
      <c r="C436" s="51"/>
      <c r="D436" s="7"/>
      <c r="E436" s="51"/>
      <c r="F436" s="7"/>
      <c r="G436" s="57"/>
      <c r="H436" s="57"/>
      <c r="AN436" s="58"/>
      <c r="AO436" s="58"/>
      <c r="AP436" s="58"/>
      <c r="AQ436" s="58"/>
      <c r="AR436" s="52"/>
      <c r="AS436" s="52"/>
      <c r="AT436" s="52"/>
      <c r="AU436" s="7"/>
      <c r="AV436" s="7"/>
      <c r="AW436" s="8"/>
      <c r="AX436" s="7"/>
      <c r="AY436" s="7"/>
      <c r="AZ436" s="7"/>
      <c r="BA436" s="7"/>
      <c r="BB436" s="7"/>
      <c r="BC436" s="7"/>
      <c r="BD436" s="7"/>
      <c r="BE436" s="7"/>
      <c r="BF436" s="7"/>
      <c r="BG436" s="7"/>
      <c r="BH436" s="7"/>
      <c r="BI436" s="7"/>
      <c r="BJ436" s="7"/>
      <c r="BK436" s="7"/>
      <c r="BL436" s="7"/>
      <c r="BM436" s="7"/>
    </row>
    <row r="437" spans="3:65" s="6" customFormat="1" x14ac:dyDescent="0.2">
      <c r="C437" s="51"/>
      <c r="D437" s="7"/>
      <c r="E437" s="51"/>
      <c r="F437" s="7"/>
      <c r="G437" s="57"/>
      <c r="H437" s="57"/>
      <c r="AN437" s="58"/>
      <c r="AO437" s="58"/>
      <c r="AP437" s="58"/>
      <c r="AQ437" s="58"/>
      <c r="AR437" s="52"/>
      <c r="AS437" s="52"/>
      <c r="AT437" s="52"/>
      <c r="AU437" s="7"/>
      <c r="AV437" s="7"/>
      <c r="AW437" s="8"/>
      <c r="AX437" s="7"/>
      <c r="AY437" s="7"/>
      <c r="AZ437" s="7"/>
      <c r="BA437" s="7"/>
      <c r="BB437" s="7"/>
      <c r="BC437" s="7"/>
      <c r="BD437" s="7"/>
      <c r="BE437" s="7"/>
      <c r="BF437" s="7"/>
      <c r="BG437" s="7"/>
      <c r="BH437" s="7"/>
      <c r="BI437" s="7"/>
      <c r="BJ437" s="7"/>
      <c r="BK437" s="7"/>
      <c r="BL437" s="7"/>
      <c r="BM437" s="7"/>
    </row>
    <row r="438" spans="3:65" s="6" customFormat="1" x14ac:dyDescent="0.2">
      <c r="C438" s="51"/>
      <c r="D438" s="7"/>
      <c r="E438" s="51"/>
      <c r="F438" s="7"/>
      <c r="G438" s="57"/>
      <c r="H438" s="57"/>
      <c r="AN438" s="58"/>
      <c r="AO438" s="58"/>
      <c r="AP438" s="58"/>
      <c r="AQ438" s="58"/>
      <c r="AR438" s="52"/>
      <c r="AS438" s="52"/>
      <c r="AT438" s="52"/>
      <c r="AU438" s="7"/>
      <c r="AV438" s="7"/>
      <c r="AW438" s="8"/>
      <c r="AX438" s="7"/>
      <c r="AY438" s="7"/>
      <c r="AZ438" s="7"/>
      <c r="BA438" s="7"/>
      <c r="BB438" s="7"/>
      <c r="BC438" s="7"/>
      <c r="BD438" s="7"/>
      <c r="BE438" s="7"/>
      <c r="BF438" s="7"/>
      <c r="BG438" s="7"/>
      <c r="BH438" s="7"/>
      <c r="BI438" s="7"/>
      <c r="BJ438" s="7"/>
      <c r="BK438" s="7"/>
      <c r="BL438" s="7"/>
      <c r="BM438" s="7"/>
    </row>
    <row r="439" spans="3:65" s="6" customFormat="1" x14ac:dyDescent="0.2">
      <c r="C439" s="51"/>
      <c r="D439" s="7"/>
      <c r="E439" s="51"/>
      <c r="F439" s="7"/>
      <c r="G439" s="57"/>
      <c r="H439" s="57"/>
      <c r="AN439" s="58"/>
      <c r="AO439" s="58"/>
      <c r="AP439" s="58"/>
      <c r="AQ439" s="58"/>
      <c r="AR439" s="52"/>
      <c r="AS439" s="52"/>
      <c r="AT439" s="52"/>
      <c r="AU439" s="7"/>
      <c r="AV439" s="7"/>
      <c r="AW439" s="8"/>
      <c r="AX439" s="7"/>
      <c r="AY439" s="7"/>
      <c r="AZ439" s="7"/>
      <c r="BA439" s="7"/>
      <c r="BB439" s="7"/>
      <c r="BC439" s="7"/>
      <c r="BD439" s="7"/>
      <c r="BE439" s="7"/>
      <c r="BF439" s="7"/>
      <c r="BG439" s="7"/>
      <c r="BH439" s="7"/>
      <c r="BI439" s="7"/>
      <c r="BJ439" s="7"/>
      <c r="BK439" s="7"/>
      <c r="BL439" s="7"/>
      <c r="BM439" s="7"/>
    </row>
    <row r="440" spans="3:65" s="6" customFormat="1" x14ac:dyDescent="0.2">
      <c r="C440" s="51"/>
      <c r="D440" s="7"/>
      <c r="E440" s="51"/>
      <c r="F440" s="7"/>
      <c r="G440" s="57"/>
      <c r="H440" s="57"/>
      <c r="AN440" s="58"/>
      <c r="AO440" s="58"/>
      <c r="AP440" s="58"/>
      <c r="AQ440" s="58"/>
      <c r="AR440" s="52"/>
      <c r="AS440" s="52"/>
      <c r="AT440" s="52"/>
      <c r="AU440" s="7"/>
      <c r="AV440" s="7"/>
      <c r="AW440" s="8"/>
      <c r="AX440" s="7"/>
      <c r="AY440" s="7"/>
      <c r="AZ440" s="7"/>
      <c r="BA440" s="7"/>
      <c r="BB440" s="7"/>
      <c r="BC440" s="7"/>
      <c r="BD440" s="7"/>
      <c r="BE440" s="7"/>
      <c r="BF440" s="7"/>
      <c r="BG440" s="7"/>
      <c r="BH440" s="7"/>
      <c r="BI440" s="7"/>
      <c r="BJ440" s="7"/>
      <c r="BK440" s="7"/>
      <c r="BL440" s="7"/>
      <c r="BM440" s="7"/>
    </row>
    <row r="441" spans="3:65" s="6" customFormat="1" x14ac:dyDescent="0.2">
      <c r="C441" s="51"/>
      <c r="D441" s="7"/>
      <c r="E441" s="51"/>
      <c r="F441" s="7"/>
      <c r="G441" s="57"/>
      <c r="H441" s="57"/>
      <c r="AN441" s="58"/>
      <c r="AO441" s="58"/>
      <c r="AP441" s="58"/>
      <c r="AQ441" s="58"/>
      <c r="AR441" s="52"/>
      <c r="AS441" s="52"/>
      <c r="AT441" s="52"/>
      <c r="AU441" s="7"/>
      <c r="AV441" s="7"/>
      <c r="AW441" s="8"/>
      <c r="AX441" s="7"/>
      <c r="AY441" s="7"/>
      <c r="AZ441" s="7"/>
      <c r="BA441" s="7"/>
      <c r="BB441" s="7"/>
      <c r="BC441" s="7"/>
      <c r="BD441" s="7"/>
      <c r="BE441" s="7"/>
      <c r="BF441" s="7"/>
      <c r="BG441" s="7"/>
      <c r="BH441" s="7"/>
      <c r="BI441" s="7"/>
      <c r="BJ441" s="7"/>
      <c r="BK441" s="7"/>
      <c r="BL441" s="7"/>
      <c r="BM441" s="7"/>
    </row>
    <row r="442" spans="3:65" s="6" customFormat="1" x14ac:dyDescent="0.2">
      <c r="C442" s="51"/>
      <c r="D442" s="7"/>
      <c r="E442" s="51"/>
      <c r="F442" s="7"/>
      <c r="G442" s="57"/>
      <c r="H442" s="57"/>
      <c r="AN442" s="58"/>
      <c r="AO442" s="58"/>
      <c r="AP442" s="58"/>
      <c r="AQ442" s="58"/>
      <c r="AR442" s="52"/>
      <c r="AS442" s="52"/>
      <c r="AT442" s="52"/>
      <c r="AU442" s="7"/>
      <c r="AV442" s="7"/>
      <c r="AW442" s="8"/>
      <c r="AX442" s="7"/>
      <c r="AY442" s="7"/>
      <c r="AZ442" s="7"/>
      <c r="BA442" s="7"/>
      <c r="BB442" s="7"/>
      <c r="BC442" s="7"/>
      <c r="BD442" s="7"/>
      <c r="BE442" s="7"/>
      <c r="BF442" s="7"/>
      <c r="BG442" s="7"/>
      <c r="BH442" s="7"/>
      <c r="BI442" s="7"/>
      <c r="BJ442" s="7"/>
      <c r="BK442" s="7"/>
      <c r="BL442" s="7"/>
      <c r="BM442" s="7"/>
    </row>
    <row r="443" spans="3:65" s="6" customFormat="1" x14ac:dyDescent="0.2">
      <c r="C443" s="51"/>
      <c r="D443" s="7"/>
      <c r="E443" s="51"/>
      <c r="F443" s="7"/>
      <c r="G443" s="57"/>
      <c r="H443" s="57"/>
      <c r="AN443" s="58"/>
      <c r="AO443" s="58"/>
      <c r="AP443" s="58"/>
      <c r="AQ443" s="58"/>
      <c r="AR443" s="52"/>
      <c r="AS443" s="52"/>
      <c r="AT443" s="52"/>
      <c r="AU443" s="7"/>
      <c r="AV443" s="7"/>
      <c r="AW443" s="8"/>
      <c r="AX443" s="7"/>
      <c r="AY443" s="7"/>
      <c r="AZ443" s="7"/>
      <c r="BA443" s="7"/>
      <c r="BB443" s="7"/>
      <c r="BC443" s="7"/>
      <c r="BD443" s="7"/>
      <c r="BE443" s="7"/>
      <c r="BF443" s="7"/>
      <c r="BG443" s="7"/>
      <c r="BH443" s="7"/>
      <c r="BI443" s="7"/>
      <c r="BJ443" s="7"/>
      <c r="BK443" s="7"/>
      <c r="BL443" s="7"/>
      <c r="BM443" s="7"/>
    </row>
    <row r="444" spans="3:65" s="6" customFormat="1" x14ac:dyDescent="0.2">
      <c r="C444" s="51"/>
      <c r="D444" s="7"/>
      <c r="E444" s="51"/>
      <c r="F444" s="7"/>
      <c r="G444" s="57"/>
      <c r="H444" s="57"/>
      <c r="AN444" s="58"/>
      <c r="AO444" s="58"/>
      <c r="AP444" s="58"/>
      <c r="AQ444" s="58"/>
      <c r="AR444" s="52"/>
      <c r="AS444" s="52"/>
      <c r="AT444" s="52"/>
      <c r="AU444" s="7"/>
      <c r="AV444" s="7"/>
      <c r="AW444" s="8"/>
      <c r="AX444" s="7"/>
      <c r="AY444" s="7"/>
      <c r="AZ444" s="7"/>
      <c r="BA444" s="7"/>
      <c r="BB444" s="7"/>
      <c r="BC444" s="7"/>
      <c r="BD444" s="7"/>
      <c r="BE444" s="7"/>
      <c r="BF444" s="7"/>
      <c r="BG444" s="7"/>
      <c r="BH444" s="7"/>
      <c r="BI444" s="7"/>
      <c r="BJ444" s="7"/>
      <c r="BK444" s="7"/>
      <c r="BL444" s="7"/>
      <c r="BM444" s="7"/>
    </row>
    <row r="445" spans="3:65" s="6" customFormat="1" x14ac:dyDescent="0.2">
      <c r="C445" s="51"/>
      <c r="D445" s="7"/>
      <c r="E445" s="51"/>
      <c r="F445" s="7"/>
      <c r="G445" s="59"/>
      <c r="H445" s="59"/>
      <c r="AN445" s="58"/>
      <c r="AO445" s="58"/>
      <c r="AP445" s="58"/>
      <c r="AQ445" s="58"/>
      <c r="AR445" s="52"/>
      <c r="AS445" s="52"/>
      <c r="AT445" s="52"/>
      <c r="AU445" s="7"/>
      <c r="AV445" s="7"/>
      <c r="AW445" s="8"/>
      <c r="AX445" s="7"/>
      <c r="AY445" s="7"/>
      <c r="AZ445" s="7"/>
      <c r="BA445" s="7"/>
      <c r="BB445" s="7"/>
      <c r="BC445" s="7"/>
      <c r="BD445" s="7"/>
      <c r="BE445" s="7"/>
      <c r="BF445" s="7"/>
      <c r="BG445" s="7"/>
      <c r="BH445" s="7"/>
      <c r="BI445" s="7"/>
      <c r="BJ445" s="7"/>
      <c r="BK445" s="7"/>
      <c r="BL445" s="7"/>
      <c r="BM445" s="7"/>
    </row>
    <row r="446" spans="3:65" s="6" customFormat="1" x14ac:dyDescent="0.2">
      <c r="C446" s="51"/>
      <c r="D446" s="7"/>
      <c r="E446" s="51"/>
      <c r="F446" s="7"/>
      <c r="G446" s="57"/>
      <c r="H446" s="57"/>
      <c r="AN446" s="58"/>
      <c r="AO446" s="58"/>
      <c r="AP446" s="58"/>
      <c r="AQ446" s="58"/>
      <c r="AR446" s="52"/>
      <c r="AS446" s="52"/>
      <c r="AT446" s="52"/>
      <c r="AU446" s="7"/>
      <c r="AV446" s="7"/>
      <c r="AW446" s="8"/>
      <c r="AX446" s="7"/>
      <c r="AY446" s="7"/>
      <c r="AZ446" s="7"/>
      <c r="BA446" s="7"/>
      <c r="BB446" s="7"/>
      <c r="BC446" s="7"/>
      <c r="BD446" s="7"/>
      <c r="BE446" s="7"/>
      <c r="BF446" s="7"/>
      <c r="BG446" s="7"/>
      <c r="BH446" s="7"/>
      <c r="BI446" s="7"/>
      <c r="BJ446" s="7"/>
      <c r="BK446" s="7"/>
      <c r="BL446" s="7"/>
      <c r="BM446" s="7"/>
    </row>
    <row r="447" spans="3:65" s="6" customFormat="1" x14ac:dyDescent="0.2">
      <c r="C447" s="51"/>
      <c r="D447" s="7"/>
      <c r="E447" s="51"/>
      <c r="F447" s="7"/>
      <c r="G447" s="57"/>
      <c r="H447" s="57"/>
      <c r="AN447" s="58"/>
      <c r="AO447" s="58"/>
      <c r="AP447" s="58"/>
      <c r="AQ447" s="58"/>
      <c r="AR447" s="52"/>
      <c r="AS447" s="52"/>
      <c r="AT447" s="52"/>
      <c r="AU447" s="7"/>
      <c r="AV447" s="7"/>
      <c r="AW447" s="8"/>
      <c r="AX447" s="7"/>
      <c r="AY447" s="7"/>
      <c r="AZ447" s="7"/>
      <c r="BA447" s="7"/>
      <c r="BB447" s="7"/>
      <c r="BC447" s="7"/>
      <c r="BD447" s="7"/>
      <c r="BE447" s="7"/>
      <c r="BF447" s="7"/>
      <c r="BG447" s="7"/>
      <c r="BH447" s="7"/>
      <c r="BI447" s="7"/>
      <c r="BJ447" s="7"/>
      <c r="BK447" s="7"/>
      <c r="BL447" s="7"/>
      <c r="BM447" s="7"/>
    </row>
    <row r="448" spans="3:65" s="6" customFormat="1" x14ac:dyDescent="0.2">
      <c r="C448" s="51"/>
      <c r="D448" s="7"/>
      <c r="E448" s="51"/>
      <c r="F448" s="7"/>
      <c r="G448" s="57"/>
      <c r="H448" s="57"/>
      <c r="AN448" s="58"/>
      <c r="AO448" s="58"/>
      <c r="AP448" s="58"/>
      <c r="AQ448" s="58"/>
      <c r="AR448" s="52"/>
      <c r="AS448" s="52"/>
      <c r="AT448" s="52"/>
      <c r="AU448" s="7"/>
      <c r="AV448" s="7"/>
      <c r="AW448" s="8"/>
      <c r="AX448" s="7"/>
      <c r="AY448" s="7"/>
      <c r="AZ448" s="7"/>
      <c r="BA448" s="7"/>
      <c r="BB448" s="7"/>
      <c r="BC448" s="7"/>
      <c r="BD448" s="7"/>
      <c r="BE448" s="7"/>
      <c r="BF448" s="7"/>
      <c r="BG448" s="7"/>
      <c r="BH448" s="7"/>
      <c r="BI448" s="7"/>
      <c r="BJ448" s="7"/>
      <c r="BK448" s="7"/>
      <c r="BL448" s="7"/>
      <c r="BM448" s="7"/>
    </row>
    <row r="449" spans="3:65" s="6" customFormat="1" x14ac:dyDescent="0.2">
      <c r="C449" s="51"/>
      <c r="D449" s="7"/>
      <c r="E449" s="51"/>
      <c r="F449" s="7"/>
      <c r="G449" s="57"/>
      <c r="H449" s="57"/>
      <c r="AN449" s="58"/>
      <c r="AO449" s="58"/>
      <c r="AP449" s="58"/>
      <c r="AQ449" s="58"/>
      <c r="AR449" s="52"/>
      <c r="AS449" s="52"/>
      <c r="AT449" s="52"/>
      <c r="AU449" s="7"/>
      <c r="AV449" s="7"/>
      <c r="AW449" s="8"/>
      <c r="AX449" s="7"/>
      <c r="AY449" s="7"/>
      <c r="AZ449" s="7"/>
      <c r="BA449" s="7"/>
      <c r="BB449" s="7"/>
      <c r="BC449" s="7"/>
      <c r="BD449" s="7"/>
      <c r="BE449" s="7"/>
      <c r="BF449" s="7"/>
      <c r="BG449" s="7"/>
      <c r="BH449" s="7"/>
      <c r="BI449" s="7"/>
      <c r="BJ449" s="7"/>
      <c r="BK449" s="7"/>
      <c r="BL449" s="7"/>
      <c r="BM449" s="7"/>
    </row>
    <row r="450" spans="3:65" s="6" customFormat="1" x14ac:dyDescent="0.2">
      <c r="C450" s="51"/>
      <c r="D450" s="7"/>
      <c r="E450" s="51"/>
      <c r="F450" s="7"/>
      <c r="G450" s="57"/>
      <c r="H450" s="57"/>
      <c r="AN450" s="58"/>
      <c r="AO450" s="58"/>
      <c r="AP450" s="58"/>
      <c r="AQ450" s="58"/>
      <c r="AR450" s="52"/>
      <c r="AS450" s="52"/>
      <c r="AT450" s="52"/>
      <c r="AU450" s="7"/>
      <c r="AV450" s="7"/>
      <c r="AW450" s="8"/>
      <c r="AX450" s="7"/>
      <c r="AY450" s="7"/>
      <c r="AZ450" s="7"/>
      <c r="BA450" s="7"/>
      <c r="BB450" s="7"/>
      <c r="BC450" s="7"/>
      <c r="BD450" s="7"/>
      <c r="BE450" s="7"/>
      <c r="BF450" s="7"/>
      <c r="BG450" s="7"/>
      <c r="BH450" s="7"/>
      <c r="BI450" s="7"/>
      <c r="BJ450" s="7"/>
      <c r="BK450" s="7"/>
      <c r="BL450" s="7"/>
      <c r="BM450" s="7"/>
    </row>
    <row r="451" spans="3:65" s="6" customFormat="1" x14ac:dyDescent="0.2">
      <c r="C451" s="51"/>
      <c r="D451" s="7"/>
      <c r="E451" s="51"/>
      <c r="F451" s="7"/>
      <c r="G451" s="57"/>
      <c r="H451" s="57"/>
      <c r="AN451" s="58"/>
      <c r="AO451" s="58"/>
      <c r="AP451" s="58"/>
      <c r="AQ451" s="58"/>
      <c r="AR451" s="52"/>
      <c r="AS451" s="52"/>
      <c r="AT451" s="52"/>
      <c r="AU451" s="7"/>
      <c r="AV451" s="7"/>
      <c r="AW451" s="8"/>
      <c r="AX451" s="7"/>
      <c r="AY451" s="7"/>
      <c r="AZ451" s="7"/>
      <c r="BA451" s="7"/>
      <c r="BB451" s="7"/>
      <c r="BC451" s="7"/>
      <c r="BD451" s="7"/>
      <c r="BE451" s="7"/>
      <c r="BF451" s="7"/>
      <c r="BG451" s="7"/>
      <c r="BH451" s="7"/>
      <c r="BI451" s="7"/>
      <c r="BJ451" s="7"/>
      <c r="BK451" s="7"/>
      <c r="BL451" s="7"/>
      <c r="BM451" s="7"/>
    </row>
    <row r="452" spans="3:65" s="6" customFormat="1" x14ac:dyDescent="0.2">
      <c r="C452" s="51"/>
      <c r="D452" s="7"/>
      <c r="E452" s="51"/>
      <c r="F452" s="7"/>
      <c r="G452" s="57"/>
      <c r="H452" s="57"/>
      <c r="AN452" s="58"/>
      <c r="AO452" s="58"/>
      <c r="AP452" s="58"/>
      <c r="AQ452" s="58"/>
      <c r="AR452" s="52"/>
      <c r="AS452" s="52"/>
      <c r="AT452" s="52"/>
      <c r="AU452" s="7"/>
      <c r="AV452" s="7"/>
      <c r="AW452" s="8"/>
      <c r="AX452" s="7"/>
      <c r="AY452" s="7"/>
      <c r="AZ452" s="7"/>
      <c r="BA452" s="7"/>
      <c r="BB452" s="7"/>
      <c r="BC452" s="7"/>
      <c r="BD452" s="7"/>
      <c r="BE452" s="7"/>
      <c r="BF452" s="7"/>
      <c r="BG452" s="7"/>
      <c r="BH452" s="7"/>
      <c r="BI452" s="7"/>
      <c r="BJ452" s="7"/>
      <c r="BK452" s="7"/>
      <c r="BL452" s="7"/>
      <c r="BM452" s="7"/>
    </row>
    <row r="453" spans="3:65" s="6" customFormat="1" x14ac:dyDescent="0.2">
      <c r="C453" s="51"/>
      <c r="D453" s="7"/>
      <c r="E453" s="51"/>
      <c r="F453" s="7"/>
      <c r="G453" s="57"/>
      <c r="H453" s="57"/>
      <c r="AN453" s="58"/>
      <c r="AO453" s="58"/>
      <c r="AP453" s="58"/>
      <c r="AQ453" s="58"/>
      <c r="AR453" s="52"/>
      <c r="AS453" s="52"/>
      <c r="AT453" s="52"/>
      <c r="AU453" s="7"/>
      <c r="AV453" s="7"/>
      <c r="AW453" s="8"/>
      <c r="AX453" s="7"/>
      <c r="AY453" s="7"/>
      <c r="AZ453" s="7"/>
      <c r="BA453" s="7"/>
      <c r="BB453" s="7"/>
      <c r="BC453" s="7"/>
      <c r="BD453" s="7"/>
      <c r="BE453" s="7"/>
      <c r="BF453" s="7"/>
      <c r="BG453" s="7"/>
      <c r="BH453" s="7"/>
      <c r="BI453" s="7"/>
      <c r="BJ453" s="7"/>
      <c r="BK453" s="7"/>
      <c r="BL453" s="7"/>
      <c r="BM453" s="7"/>
    </row>
    <row r="454" spans="3:65" s="6" customFormat="1" x14ac:dyDescent="0.2">
      <c r="C454" s="51"/>
      <c r="D454" s="7"/>
      <c r="E454" s="51"/>
      <c r="F454" s="7"/>
      <c r="G454" s="57"/>
      <c r="H454" s="57"/>
      <c r="AN454" s="58"/>
      <c r="AO454" s="58"/>
      <c r="AP454" s="58"/>
      <c r="AQ454" s="58"/>
      <c r="AR454" s="52"/>
      <c r="AS454" s="52"/>
      <c r="AT454" s="52"/>
      <c r="AU454" s="7"/>
      <c r="AV454" s="7"/>
      <c r="AW454" s="8"/>
      <c r="AX454" s="7"/>
      <c r="AY454" s="7"/>
      <c r="AZ454" s="7"/>
      <c r="BA454" s="7"/>
      <c r="BB454" s="7"/>
      <c r="BC454" s="7"/>
      <c r="BD454" s="7"/>
      <c r="BE454" s="7"/>
      <c r="BF454" s="7"/>
      <c r="BG454" s="7"/>
      <c r="BH454" s="7"/>
      <c r="BI454" s="7"/>
      <c r="BJ454" s="7"/>
      <c r="BK454" s="7"/>
      <c r="BL454" s="7"/>
      <c r="BM454" s="7"/>
    </row>
    <row r="455" spans="3:65" s="6" customFormat="1" x14ac:dyDescent="0.2">
      <c r="C455" s="51"/>
      <c r="D455" s="7"/>
      <c r="E455" s="51"/>
      <c r="F455" s="7"/>
      <c r="G455" s="57"/>
      <c r="H455" s="57"/>
      <c r="AN455" s="58"/>
      <c r="AO455" s="58"/>
      <c r="AP455" s="58"/>
      <c r="AQ455" s="58"/>
      <c r="AR455" s="52"/>
      <c r="AS455" s="52"/>
      <c r="AT455" s="52"/>
      <c r="AU455" s="7"/>
      <c r="AV455" s="7"/>
      <c r="AW455" s="8"/>
      <c r="AX455" s="7"/>
      <c r="AY455" s="7"/>
      <c r="AZ455" s="7"/>
      <c r="BA455" s="7"/>
      <c r="BB455" s="7"/>
      <c r="BC455" s="7"/>
      <c r="BD455" s="7"/>
      <c r="BE455" s="7"/>
      <c r="BF455" s="7"/>
      <c r="BG455" s="7"/>
      <c r="BH455" s="7"/>
      <c r="BI455" s="7"/>
      <c r="BJ455" s="7"/>
      <c r="BK455" s="7"/>
      <c r="BL455" s="7"/>
      <c r="BM455" s="7"/>
    </row>
    <row r="456" spans="3:65" s="6" customFormat="1" x14ac:dyDescent="0.2">
      <c r="C456" s="51"/>
      <c r="D456" s="7"/>
      <c r="E456" s="51"/>
      <c r="F456" s="7"/>
      <c r="G456" s="57"/>
      <c r="H456" s="57"/>
      <c r="AN456" s="58"/>
      <c r="AO456" s="58"/>
      <c r="AP456" s="58"/>
      <c r="AQ456" s="58"/>
      <c r="AR456" s="52"/>
      <c r="AS456" s="52"/>
      <c r="AT456" s="52"/>
      <c r="AU456" s="7"/>
      <c r="AV456" s="7"/>
      <c r="AW456" s="8"/>
      <c r="AX456" s="7"/>
      <c r="AY456" s="7"/>
      <c r="AZ456" s="7"/>
      <c r="BA456" s="7"/>
      <c r="BB456" s="7"/>
      <c r="BC456" s="7"/>
      <c r="BD456" s="7"/>
      <c r="BE456" s="7"/>
      <c r="BF456" s="7"/>
      <c r="BG456" s="7"/>
      <c r="BH456" s="7"/>
      <c r="BI456" s="7"/>
      <c r="BJ456" s="7"/>
      <c r="BK456" s="7"/>
      <c r="BL456" s="7"/>
      <c r="BM456" s="7"/>
    </row>
    <row r="457" spans="3:65" s="6" customFormat="1" x14ac:dyDescent="0.2">
      <c r="C457" s="51"/>
      <c r="D457" s="7"/>
      <c r="E457" s="51"/>
      <c r="F457" s="7"/>
      <c r="G457" s="57"/>
      <c r="H457" s="57"/>
      <c r="AN457" s="58"/>
      <c r="AO457" s="58"/>
      <c r="AP457" s="58"/>
      <c r="AQ457" s="58"/>
      <c r="AR457" s="52"/>
      <c r="AS457" s="52"/>
      <c r="AT457" s="52"/>
      <c r="AU457" s="7"/>
      <c r="AV457" s="7"/>
      <c r="AW457" s="8"/>
      <c r="AX457" s="7"/>
      <c r="AY457" s="7"/>
      <c r="AZ457" s="7"/>
      <c r="BA457" s="7"/>
      <c r="BB457" s="7"/>
      <c r="BC457" s="7"/>
      <c r="BD457" s="7"/>
      <c r="BE457" s="7"/>
      <c r="BF457" s="7"/>
      <c r="BG457" s="7"/>
      <c r="BH457" s="7"/>
      <c r="BI457" s="7"/>
      <c r="BJ457" s="7"/>
      <c r="BK457" s="7"/>
      <c r="BL457" s="7"/>
      <c r="BM457" s="7"/>
    </row>
    <row r="458" spans="3:65" s="6" customFormat="1" x14ac:dyDescent="0.2">
      <c r="C458" s="51"/>
      <c r="D458" s="7"/>
      <c r="E458" s="51"/>
      <c r="F458" s="7"/>
      <c r="G458" s="57"/>
      <c r="H458" s="57"/>
      <c r="AN458" s="58"/>
      <c r="AO458" s="58"/>
      <c r="AP458" s="58"/>
      <c r="AQ458" s="58"/>
      <c r="AR458" s="52"/>
      <c r="AS458" s="52"/>
      <c r="AT458" s="52"/>
      <c r="AU458" s="7"/>
      <c r="AV458" s="7"/>
      <c r="AW458" s="8"/>
      <c r="AX458" s="7"/>
      <c r="AY458" s="7"/>
      <c r="AZ458" s="7"/>
      <c r="BA458" s="7"/>
      <c r="BB458" s="7"/>
      <c r="BC458" s="7"/>
      <c r="BD458" s="7"/>
      <c r="BE458" s="7"/>
      <c r="BF458" s="7"/>
      <c r="BG458" s="7"/>
      <c r="BH458" s="7"/>
      <c r="BI458" s="7"/>
      <c r="BJ458" s="7"/>
      <c r="BK458" s="7"/>
      <c r="BL458" s="7"/>
      <c r="BM458" s="7"/>
    </row>
    <row r="459" spans="3:65" s="6" customFormat="1" x14ac:dyDescent="0.2">
      <c r="C459" s="51"/>
      <c r="D459" s="7"/>
      <c r="E459" s="51"/>
      <c r="F459" s="7"/>
      <c r="G459" s="57"/>
      <c r="H459" s="57"/>
      <c r="AN459" s="58"/>
      <c r="AO459" s="58"/>
      <c r="AP459" s="58"/>
      <c r="AQ459" s="58"/>
      <c r="AR459" s="52"/>
      <c r="AS459" s="52"/>
      <c r="AT459" s="52"/>
      <c r="AU459" s="7"/>
      <c r="AV459" s="7"/>
      <c r="AW459" s="8"/>
      <c r="AX459" s="7"/>
      <c r="AY459" s="7"/>
      <c r="AZ459" s="7"/>
      <c r="BA459" s="7"/>
      <c r="BB459" s="7"/>
      <c r="BC459" s="7"/>
      <c r="BD459" s="7"/>
      <c r="BE459" s="7"/>
      <c r="BF459" s="7"/>
      <c r="BG459" s="7"/>
      <c r="BH459" s="7"/>
      <c r="BI459" s="7"/>
      <c r="BJ459" s="7"/>
      <c r="BK459" s="7"/>
      <c r="BL459" s="7"/>
      <c r="BM459" s="7"/>
    </row>
    <row r="460" spans="3:65" s="6" customFormat="1" x14ac:dyDescent="0.2">
      <c r="C460" s="51"/>
      <c r="D460" s="7"/>
      <c r="E460" s="51"/>
      <c r="F460" s="7"/>
      <c r="G460" s="57"/>
      <c r="H460" s="57"/>
      <c r="AN460" s="58"/>
      <c r="AO460" s="58"/>
      <c r="AP460" s="58"/>
      <c r="AQ460" s="58"/>
      <c r="AR460" s="52"/>
      <c r="AS460" s="52"/>
      <c r="AT460" s="52"/>
      <c r="AU460" s="7"/>
      <c r="AV460" s="7"/>
      <c r="AW460" s="8"/>
      <c r="AX460" s="7"/>
      <c r="AY460" s="7"/>
      <c r="AZ460" s="7"/>
      <c r="BA460" s="7"/>
      <c r="BB460" s="7"/>
      <c r="BC460" s="7"/>
      <c r="BD460" s="7"/>
      <c r="BE460" s="7"/>
      <c r="BF460" s="7"/>
      <c r="BG460" s="7"/>
      <c r="BH460" s="7"/>
      <c r="BI460" s="7"/>
      <c r="BJ460" s="7"/>
      <c r="BK460" s="7"/>
      <c r="BL460" s="7"/>
      <c r="BM460" s="7"/>
    </row>
    <row r="461" spans="3:65" s="6" customFormat="1" x14ac:dyDescent="0.2">
      <c r="C461" s="51"/>
      <c r="D461" s="7"/>
      <c r="E461" s="51"/>
      <c r="F461" s="7"/>
      <c r="G461" s="57"/>
      <c r="H461" s="57"/>
      <c r="AN461" s="58"/>
      <c r="AO461" s="58"/>
      <c r="AP461" s="58"/>
      <c r="AQ461" s="58"/>
      <c r="AR461" s="52"/>
      <c r="AS461" s="52"/>
      <c r="AT461" s="52"/>
      <c r="AU461" s="7"/>
      <c r="AV461" s="7"/>
      <c r="AW461" s="8"/>
      <c r="AX461" s="7"/>
      <c r="AY461" s="7"/>
      <c r="AZ461" s="7"/>
      <c r="BA461" s="7"/>
      <c r="BB461" s="7"/>
      <c r="BC461" s="7"/>
      <c r="BD461" s="7"/>
      <c r="BE461" s="7"/>
      <c r="BF461" s="7"/>
      <c r="BG461" s="7"/>
      <c r="BH461" s="7"/>
      <c r="BI461" s="7"/>
      <c r="BJ461" s="7"/>
      <c r="BK461" s="7"/>
      <c r="BL461" s="7"/>
      <c r="BM461" s="7"/>
    </row>
    <row r="462" spans="3:65" s="6" customFormat="1" x14ac:dyDescent="0.2">
      <c r="C462" s="51"/>
      <c r="D462" s="7"/>
      <c r="E462" s="51"/>
      <c r="F462" s="7"/>
      <c r="G462" s="57"/>
      <c r="H462" s="57"/>
      <c r="AN462" s="58"/>
      <c r="AO462" s="58"/>
      <c r="AP462" s="58"/>
      <c r="AQ462" s="58"/>
      <c r="AR462" s="52"/>
      <c r="AS462" s="52"/>
      <c r="AT462" s="52"/>
      <c r="AU462" s="7"/>
      <c r="AV462" s="7"/>
      <c r="AW462" s="8"/>
      <c r="AX462" s="7"/>
      <c r="AY462" s="7"/>
      <c r="AZ462" s="7"/>
      <c r="BA462" s="7"/>
      <c r="BB462" s="7"/>
      <c r="BC462" s="7"/>
      <c r="BD462" s="7"/>
      <c r="BE462" s="7"/>
      <c r="BF462" s="7"/>
      <c r="BG462" s="7"/>
      <c r="BH462" s="7"/>
      <c r="BI462" s="7"/>
      <c r="BJ462" s="7"/>
      <c r="BK462" s="7"/>
      <c r="BL462" s="7"/>
      <c r="BM462" s="7"/>
    </row>
    <row r="463" spans="3:65" s="6" customFormat="1" x14ac:dyDescent="0.2">
      <c r="C463" s="51"/>
      <c r="D463" s="7"/>
      <c r="E463" s="51"/>
      <c r="F463" s="7"/>
      <c r="G463" s="59"/>
      <c r="H463" s="59"/>
      <c r="AN463" s="58"/>
      <c r="AO463" s="58"/>
      <c r="AP463" s="58"/>
      <c r="AQ463" s="58"/>
      <c r="AR463" s="52"/>
      <c r="AS463" s="52"/>
      <c r="AT463" s="52"/>
      <c r="AU463" s="7"/>
      <c r="AV463" s="7"/>
      <c r="AW463" s="8"/>
      <c r="AX463" s="7"/>
      <c r="AY463" s="7"/>
      <c r="AZ463" s="7"/>
      <c r="BA463" s="7"/>
      <c r="BB463" s="7"/>
      <c r="BC463" s="7"/>
      <c r="BD463" s="7"/>
      <c r="BE463" s="7"/>
      <c r="BF463" s="7"/>
      <c r="BG463" s="7"/>
      <c r="BH463" s="7"/>
      <c r="BI463" s="7"/>
      <c r="BJ463" s="7"/>
      <c r="BK463" s="7"/>
      <c r="BL463" s="7"/>
      <c r="BM463" s="7"/>
    </row>
    <row r="464" spans="3:65" s="6" customFormat="1" x14ac:dyDescent="0.2">
      <c r="C464" s="51"/>
      <c r="D464" s="7"/>
      <c r="E464" s="51"/>
      <c r="F464" s="7"/>
      <c r="G464" s="57"/>
      <c r="H464" s="57"/>
      <c r="AN464" s="58"/>
      <c r="AO464" s="58"/>
      <c r="AP464" s="58"/>
      <c r="AQ464" s="58"/>
      <c r="AR464" s="52"/>
      <c r="AS464" s="52"/>
      <c r="AT464" s="52"/>
      <c r="AU464" s="7"/>
      <c r="AV464" s="7"/>
      <c r="AW464" s="8"/>
      <c r="AX464" s="7"/>
      <c r="AY464" s="7"/>
      <c r="AZ464" s="7"/>
      <c r="BA464" s="7"/>
      <c r="BB464" s="7"/>
      <c r="BC464" s="7"/>
      <c r="BD464" s="7"/>
      <c r="BE464" s="7"/>
      <c r="BF464" s="7"/>
      <c r="BG464" s="7"/>
      <c r="BH464" s="7"/>
      <c r="BI464" s="7"/>
      <c r="BJ464" s="7"/>
      <c r="BK464" s="7"/>
      <c r="BL464" s="7"/>
      <c r="BM464" s="7"/>
    </row>
    <row r="465" spans="3:65" s="6" customFormat="1" x14ac:dyDescent="0.2">
      <c r="C465" s="51"/>
      <c r="D465" s="7"/>
      <c r="E465" s="51"/>
      <c r="F465" s="7"/>
      <c r="G465" s="57"/>
      <c r="H465" s="57"/>
      <c r="AN465" s="58"/>
      <c r="AO465" s="58"/>
      <c r="AP465" s="58"/>
      <c r="AQ465" s="58"/>
      <c r="AR465" s="52"/>
      <c r="AS465" s="52"/>
      <c r="AT465" s="52"/>
      <c r="AU465" s="7"/>
      <c r="AV465" s="7"/>
      <c r="AW465" s="8"/>
      <c r="AX465" s="7"/>
      <c r="AY465" s="7"/>
      <c r="AZ465" s="7"/>
      <c r="BA465" s="7"/>
      <c r="BB465" s="7"/>
      <c r="BC465" s="7"/>
      <c r="BD465" s="7"/>
      <c r="BE465" s="7"/>
      <c r="BF465" s="7"/>
      <c r="BG465" s="7"/>
      <c r="BH465" s="7"/>
      <c r="BI465" s="7"/>
      <c r="BJ465" s="7"/>
      <c r="BK465" s="7"/>
      <c r="BL465" s="7"/>
      <c r="BM465" s="7"/>
    </row>
    <row r="466" spans="3:65" s="6" customFormat="1" x14ac:dyDescent="0.2">
      <c r="C466" s="51"/>
      <c r="D466" s="7"/>
      <c r="E466" s="51"/>
      <c r="F466" s="7"/>
      <c r="G466" s="57"/>
      <c r="H466" s="57"/>
      <c r="AN466" s="58"/>
      <c r="AO466" s="58"/>
      <c r="AP466" s="58"/>
      <c r="AQ466" s="58"/>
      <c r="AR466" s="52"/>
      <c r="AS466" s="52"/>
      <c r="AT466" s="52"/>
      <c r="AU466" s="7"/>
      <c r="AV466" s="7"/>
      <c r="AW466" s="8"/>
      <c r="AX466" s="7"/>
      <c r="AY466" s="7"/>
      <c r="AZ466" s="7"/>
      <c r="BA466" s="7"/>
      <c r="BB466" s="7"/>
      <c r="BC466" s="7"/>
      <c r="BD466" s="7"/>
      <c r="BE466" s="7"/>
      <c r="BF466" s="7"/>
      <c r="BG466" s="7"/>
      <c r="BH466" s="7"/>
      <c r="BI466" s="7"/>
      <c r="BJ466" s="7"/>
      <c r="BK466" s="7"/>
      <c r="BL466" s="7"/>
      <c r="BM466" s="7"/>
    </row>
    <row r="467" spans="3:65" s="6" customFormat="1" x14ac:dyDescent="0.2">
      <c r="C467" s="51"/>
      <c r="D467" s="7"/>
      <c r="E467" s="51"/>
      <c r="F467" s="7"/>
      <c r="G467" s="57"/>
      <c r="H467" s="57"/>
      <c r="AN467" s="58"/>
      <c r="AO467" s="58"/>
      <c r="AP467" s="58"/>
      <c r="AQ467" s="58"/>
      <c r="AR467" s="52"/>
      <c r="AS467" s="52"/>
      <c r="AT467" s="52"/>
      <c r="AU467" s="7"/>
      <c r="AV467" s="7"/>
      <c r="AW467" s="8"/>
      <c r="AX467" s="7"/>
      <c r="AY467" s="7"/>
      <c r="AZ467" s="7"/>
      <c r="BA467" s="7"/>
      <c r="BB467" s="7"/>
      <c r="BC467" s="7"/>
      <c r="BD467" s="7"/>
      <c r="BE467" s="7"/>
      <c r="BF467" s="7"/>
      <c r="BG467" s="7"/>
      <c r="BH467" s="7"/>
      <c r="BI467" s="7"/>
      <c r="BJ467" s="7"/>
      <c r="BK467" s="7"/>
      <c r="BL467" s="7"/>
      <c r="BM467" s="7"/>
    </row>
    <row r="468" spans="3:65" s="6" customFormat="1" x14ac:dyDescent="0.2">
      <c r="C468" s="51"/>
      <c r="D468" s="7"/>
      <c r="E468" s="51"/>
      <c r="F468" s="7"/>
      <c r="G468" s="57"/>
      <c r="H468" s="57"/>
      <c r="AN468" s="58"/>
      <c r="AO468" s="58"/>
      <c r="AP468" s="58"/>
      <c r="AQ468" s="58"/>
      <c r="AR468" s="52"/>
      <c r="AS468" s="52"/>
      <c r="AT468" s="52"/>
      <c r="AU468" s="7"/>
      <c r="AV468" s="7"/>
      <c r="AW468" s="8"/>
      <c r="AX468" s="7"/>
      <c r="AY468" s="7"/>
      <c r="AZ468" s="7"/>
      <c r="BA468" s="7"/>
      <c r="BB468" s="7"/>
      <c r="BC468" s="7"/>
      <c r="BD468" s="7"/>
      <c r="BE468" s="7"/>
      <c r="BF468" s="7"/>
      <c r="BG468" s="7"/>
      <c r="BH468" s="7"/>
      <c r="BI468" s="7"/>
      <c r="BJ468" s="7"/>
      <c r="BK468" s="7"/>
      <c r="BL468" s="7"/>
      <c r="BM468" s="7"/>
    </row>
    <row r="469" spans="3:65" s="6" customFormat="1" x14ac:dyDescent="0.2">
      <c r="C469" s="51"/>
      <c r="D469" s="7"/>
      <c r="E469" s="51"/>
      <c r="F469" s="7"/>
      <c r="G469" s="57"/>
      <c r="H469" s="57"/>
      <c r="AN469" s="58"/>
      <c r="AO469" s="58"/>
      <c r="AP469" s="58"/>
      <c r="AQ469" s="58"/>
      <c r="AR469" s="52"/>
      <c r="AS469" s="52"/>
      <c r="AT469" s="52"/>
      <c r="AU469" s="7"/>
      <c r="AV469" s="7"/>
      <c r="AW469" s="8"/>
      <c r="AX469" s="7"/>
      <c r="AY469" s="7"/>
      <c r="AZ469" s="7"/>
      <c r="BA469" s="7"/>
      <c r="BB469" s="7"/>
      <c r="BC469" s="7"/>
      <c r="BD469" s="7"/>
      <c r="BE469" s="7"/>
      <c r="BF469" s="7"/>
      <c r="BG469" s="7"/>
      <c r="BH469" s="7"/>
      <c r="BI469" s="7"/>
      <c r="BJ469" s="7"/>
      <c r="BK469" s="7"/>
      <c r="BL469" s="7"/>
      <c r="BM469" s="7"/>
    </row>
    <row r="470" spans="3:65" s="6" customFormat="1" x14ac:dyDescent="0.2">
      <c r="C470" s="51"/>
      <c r="D470" s="7"/>
      <c r="E470" s="51"/>
      <c r="F470" s="7"/>
      <c r="G470" s="57"/>
      <c r="H470" s="57"/>
      <c r="AN470" s="58"/>
      <c r="AO470" s="58"/>
      <c r="AP470" s="58"/>
      <c r="AQ470" s="58"/>
      <c r="AR470" s="52"/>
      <c r="AS470" s="52"/>
      <c r="AT470" s="52"/>
      <c r="AU470" s="7"/>
      <c r="AV470" s="7"/>
      <c r="AW470" s="8"/>
      <c r="AX470" s="7"/>
      <c r="AY470" s="7"/>
      <c r="AZ470" s="7"/>
      <c r="BA470" s="7"/>
      <c r="BB470" s="7"/>
      <c r="BC470" s="7"/>
      <c r="BD470" s="7"/>
      <c r="BE470" s="7"/>
      <c r="BF470" s="7"/>
      <c r="BG470" s="7"/>
      <c r="BH470" s="7"/>
      <c r="BI470" s="7"/>
      <c r="BJ470" s="7"/>
      <c r="BK470" s="7"/>
      <c r="BL470" s="7"/>
      <c r="BM470" s="7"/>
    </row>
    <row r="471" spans="3:65" s="6" customFormat="1" x14ac:dyDescent="0.2">
      <c r="C471" s="51"/>
      <c r="D471" s="7"/>
      <c r="E471" s="51"/>
      <c r="F471" s="7"/>
      <c r="G471" s="57"/>
      <c r="H471" s="57"/>
      <c r="AN471" s="58"/>
      <c r="AO471" s="58"/>
      <c r="AP471" s="58"/>
      <c r="AQ471" s="58"/>
      <c r="AR471" s="52"/>
      <c r="AS471" s="52"/>
      <c r="AT471" s="52"/>
      <c r="AU471" s="7"/>
      <c r="AV471" s="7"/>
      <c r="AW471" s="8"/>
      <c r="AX471" s="7"/>
      <c r="AY471" s="7"/>
      <c r="AZ471" s="7"/>
      <c r="BA471" s="7"/>
      <c r="BB471" s="7"/>
      <c r="BC471" s="7"/>
      <c r="BD471" s="7"/>
      <c r="BE471" s="7"/>
      <c r="BF471" s="7"/>
      <c r="BG471" s="7"/>
      <c r="BH471" s="7"/>
      <c r="BI471" s="7"/>
      <c r="BJ471" s="7"/>
      <c r="BK471" s="7"/>
      <c r="BL471" s="7"/>
      <c r="BM471" s="7"/>
    </row>
    <row r="472" spans="3:65" s="6" customFormat="1" x14ac:dyDescent="0.2">
      <c r="C472" s="51"/>
      <c r="D472" s="7"/>
      <c r="E472" s="51"/>
      <c r="F472" s="7"/>
      <c r="G472" s="57"/>
      <c r="H472" s="57"/>
      <c r="AN472" s="58"/>
      <c r="AO472" s="58"/>
      <c r="AP472" s="58"/>
      <c r="AQ472" s="58"/>
      <c r="AR472" s="52"/>
      <c r="AS472" s="52"/>
      <c r="AT472" s="52"/>
      <c r="AU472" s="7"/>
      <c r="AV472" s="7"/>
      <c r="AW472" s="8"/>
      <c r="AX472" s="7"/>
      <c r="AY472" s="7"/>
      <c r="AZ472" s="7"/>
      <c r="BA472" s="7"/>
      <c r="BB472" s="7"/>
      <c r="BC472" s="7"/>
      <c r="BD472" s="7"/>
      <c r="BE472" s="7"/>
      <c r="BF472" s="7"/>
      <c r="BG472" s="7"/>
      <c r="BH472" s="7"/>
      <c r="BI472" s="7"/>
      <c r="BJ472" s="7"/>
      <c r="BK472" s="7"/>
      <c r="BL472" s="7"/>
      <c r="BM472" s="7"/>
    </row>
    <row r="473" spans="3:65" s="6" customFormat="1" x14ac:dyDescent="0.2">
      <c r="C473" s="51"/>
      <c r="D473" s="7"/>
      <c r="E473" s="51"/>
      <c r="F473" s="7"/>
      <c r="G473" s="57"/>
      <c r="H473" s="57"/>
      <c r="AN473" s="58"/>
      <c r="AO473" s="58"/>
      <c r="AP473" s="58"/>
      <c r="AQ473" s="58"/>
      <c r="AR473" s="52"/>
      <c r="AS473" s="52"/>
      <c r="AT473" s="52"/>
      <c r="AU473" s="7"/>
      <c r="AV473" s="7"/>
      <c r="AW473" s="8"/>
      <c r="AX473" s="7"/>
      <c r="AY473" s="7"/>
      <c r="AZ473" s="7"/>
      <c r="BA473" s="7"/>
      <c r="BB473" s="7"/>
      <c r="BC473" s="7"/>
      <c r="BD473" s="7"/>
      <c r="BE473" s="7"/>
      <c r="BF473" s="7"/>
      <c r="BG473" s="7"/>
      <c r="BH473" s="7"/>
      <c r="BI473" s="7"/>
      <c r="BJ473" s="7"/>
      <c r="BK473" s="7"/>
      <c r="BL473" s="7"/>
      <c r="BM473" s="7"/>
    </row>
    <row r="474" spans="3:65" s="6" customFormat="1" x14ac:dyDescent="0.2">
      <c r="C474" s="51"/>
      <c r="D474" s="7"/>
      <c r="E474" s="51"/>
      <c r="F474" s="7"/>
      <c r="G474" s="57"/>
      <c r="H474" s="57"/>
      <c r="AN474" s="58"/>
      <c r="AO474" s="58"/>
      <c r="AP474" s="58"/>
      <c r="AQ474" s="58"/>
      <c r="AR474" s="52"/>
      <c r="AS474" s="52"/>
      <c r="AT474" s="52"/>
      <c r="AU474" s="7"/>
      <c r="AV474" s="7"/>
      <c r="AW474" s="8"/>
      <c r="AX474" s="7"/>
      <c r="AY474" s="7"/>
      <c r="AZ474" s="7"/>
      <c r="BA474" s="7"/>
      <c r="BB474" s="7"/>
      <c r="BC474" s="7"/>
      <c r="BD474" s="7"/>
      <c r="BE474" s="7"/>
      <c r="BF474" s="7"/>
      <c r="BG474" s="7"/>
      <c r="BH474" s="7"/>
      <c r="BI474" s="7"/>
      <c r="BJ474" s="7"/>
      <c r="BK474" s="7"/>
      <c r="BL474" s="7"/>
      <c r="BM474" s="7"/>
    </row>
    <row r="475" spans="3:65" s="6" customFormat="1" x14ac:dyDescent="0.2">
      <c r="C475" s="51"/>
      <c r="D475" s="7"/>
      <c r="E475" s="51"/>
      <c r="F475" s="7"/>
      <c r="G475" s="57"/>
      <c r="H475" s="57"/>
      <c r="AN475" s="58"/>
      <c r="AO475" s="58"/>
      <c r="AP475" s="58"/>
      <c r="AQ475" s="58"/>
      <c r="AR475" s="52"/>
      <c r="AS475" s="52"/>
      <c r="AT475" s="52"/>
      <c r="AU475" s="7"/>
      <c r="AV475" s="7"/>
      <c r="AW475" s="8"/>
      <c r="AX475" s="7"/>
      <c r="AY475" s="7"/>
      <c r="AZ475" s="7"/>
      <c r="BA475" s="7"/>
      <c r="BB475" s="7"/>
      <c r="BC475" s="7"/>
      <c r="BD475" s="7"/>
      <c r="BE475" s="7"/>
      <c r="BF475" s="7"/>
      <c r="BG475" s="7"/>
      <c r="BH475" s="7"/>
      <c r="BI475" s="7"/>
      <c r="BJ475" s="7"/>
      <c r="BK475" s="7"/>
      <c r="BL475" s="7"/>
      <c r="BM475" s="7"/>
    </row>
    <row r="476" spans="3:65" s="6" customFormat="1" x14ac:dyDescent="0.2">
      <c r="C476" s="51"/>
      <c r="D476" s="7"/>
      <c r="E476" s="51"/>
      <c r="F476" s="7"/>
      <c r="G476" s="57"/>
      <c r="H476" s="57"/>
      <c r="AN476" s="58"/>
      <c r="AO476" s="58"/>
      <c r="AP476" s="58"/>
      <c r="AQ476" s="58"/>
      <c r="AR476" s="52"/>
      <c r="AS476" s="52"/>
      <c r="AT476" s="52"/>
      <c r="AU476" s="7"/>
      <c r="AV476" s="7"/>
      <c r="AW476" s="8"/>
      <c r="AX476" s="7"/>
      <c r="AY476" s="7"/>
      <c r="AZ476" s="7"/>
      <c r="BA476" s="7"/>
      <c r="BB476" s="7"/>
      <c r="BC476" s="7"/>
      <c r="BD476" s="7"/>
      <c r="BE476" s="7"/>
      <c r="BF476" s="7"/>
      <c r="BG476" s="7"/>
      <c r="BH476" s="7"/>
      <c r="BI476" s="7"/>
      <c r="BJ476" s="7"/>
      <c r="BK476" s="7"/>
      <c r="BL476" s="7"/>
      <c r="BM476" s="7"/>
    </row>
    <row r="477" spans="3:65" s="6" customFormat="1" x14ac:dyDescent="0.2">
      <c r="C477" s="51"/>
      <c r="D477" s="7"/>
      <c r="E477" s="51"/>
      <c r="F477" s="7"/>
      <c r="G477" s="57"/>
      <c r="H477" s="57"/>
      <c r="AN477" s="58"/>
      <c r="AO477" s="58"/>
      <c r="AP477" s="58"/>
      <c r="AQ477" s="58"/>
      <c r="AR477" s="52"/>
      <c r="AS477" s="52"/>
      <c r="AT477" s="52"/>
      <c r="AU477" s="7"/>
      <c r="AV477" s="7"/>
      <c r="AW477" s="8"/>
      <c r="AX477" s="7"/>
      <c r="AY477" s="7"/>
      <c r="AZ477" s="7"/>
      <c r="BA477" s="7"/>
      <c r="BB477" s="7"/>
      <c r="BC477" s="7"/>
      <c r="BD477" s="7"/>
      <c r="BE477" s="7"/>
      <c r="BF477" s="7"/>
      <c r="BG477" s="7"/>
      <c r="BH477" s="7"/>
      <c r="BI477" s="7"/>
      <c r="BJ477" s="7"/>
      <c r="BK477" s="7"/>
      <c r="BL477" s="7"/>
      <c r="BM477" s="7"/>
    </row>
    <row r="478" spans="3:65" s="6" customFormat="1" x14ac:dyDescent="0.2">
      <c r="C478" s="51"/>
      <c r="D478" s="7"/>
      <c r="E478" s="51"/>
      <c r="F478" s="7"/>
      <c r="G478" s="57"/>
      <c r="H478" s="57"/>
      <c r="AN478" s="58"/>
      <c r="AO478" s="58"/>
      <c r="AP478" s="58"/>
      <c r="AQ478" s="58"/>
      <c r="AR478" s="52"/>
      <c r="AS478" s="52"/>
      <c r="AT478" s="52"/>
      <c r="AU478" s="7"/>
      <c r="AV478" s="7"/>
      <c r="AW478" s="8"/>
      <c r="AX478" s="7"/>
      <c r="AY478" s="7"/>
      <c r="AZ478" s="7"/>
      <c r="BA478" s="7"/>
      <c r="BB478" s="7"/>
      <c r="BC478" s="7"/>
      <c r="BD478" s="7"/>
      <c r="BE478" s="7"/>
      <c r="BF478" s="7"/>
      <c r="BG478" s="7"/>
      <c r="BH478" s="7"/>
      <c r="BI478" s="7"/>
      <c r="BJ478" s="7"/>
      <c r="BK478" s="7"/>
      <c r="BL478" s="7"/>
      <c r="BM478" s="7"/>
    </row>
    <row r="479" spans="3:65" s="6" customFormat="1" x14ac:dyDescent="0.2">
      <c r="C479" s="51"/>
      <c r="D479" s="7"/>
      <c r="E479" s="51"/>
      <c r="F479" s="7"/>
      <c r="G479" s="57"/>
      <c r="H479" s="57"/>
      <c r="AN479" s="58"/>
      <c r="AO479" s="58"/>
      <c r="AP479" s="58"/>
      <c r="AQ479" s="58"/>
      <c r="AR479" s="52"/>
      <c r="AS479" s="52"/>
      <c r="AT479" s="52"/>
      <c r="AU479" s="7"/>
      <c r="AV479" s="7"/>
      <c r="AW479" s="8"/>
      <c r="AX479" s="7"/>
      <c r="AY479" s="7"/>
      <c r="AZ479" s="7"/>
      <c r="BA479" s="7"/>
      <c r="BB479" s="7"/>
      <c r="BC479" s="7"/>
      <c r="BD479" s="7"/>
      <c r="BE479" s="7"/>
      <c r="BF479" s="7"/>
      <c r="BG479" s="7"/>
      <c r="BH479" s="7"/>
      <c r="BI479" s="7"/>
      <c r="BJ479" s="7"/>
      <c r="BK479" s="7"/>
      <c r="BL479" s="7"/>
      <c r="BM479" s="7"/>
    </row>
    <row r="480" spans="3:65" s="6" customFormat="1" x14ac:dyDescent="0.2">
      <c r="C480" s="51"/>
      <c r="D480" s="7"/>
      <c r="E480" s="51"/>
      <c r="F480" s="7"/>
      <c r="G480" s="59"/>
      <c r="H480" s="59"/>
      <c r="AN480" s="58"/>
      <c r="AO480" s="58"/>
      <c r="AP480" s="58"/>
      <c r="AQ480" s="58"/>
      <c r="AR480" s="52"/>
      <c r="AS480" s="52"/>
      <c r="AT480" s="52"/>
      <c r="AU480" s="7"/>
      <c r="AV480" s="7"/>
      <c r="AW480" s="8"/>
      <c r="AX480" s="7"/>
      <c r="AY480" s="7"/>
      <c r="AZ480" s="7"/>
      <c r="BA480" s="7"/>
      <c r="BB480" s="7"/>
      <c r="BC480" s="7"/>
      <c r="BD480" s="7"/>
      <c r="BE480" s="7"/>
      <c r="BF480" s="7"/>
      <c r="BG480" s="7"/>
      <c r="BH480" s="7"/>
      <c r="BI480" s="7"/>
      <c r="BJ480" s="7"/>
      <c r="BK480" s="7"/>
      <c r="BL480" s="7"/>
      <c r="BM480" s="7"/>
    </row>
    <row r="481" spans="3:65" s="6" customFormat="1" x14ac:dyDescent="0.2">
      <c r="C481" s="51"/>
      <c r="D481" s="7"/>
      <c r="E481" s="51"/>
      <c r="F481" s="7"/>
      <c r="G481" s="57"/>
      <c r="H481" s="57"/>
      <c r="AN481" s="58"/>
      <c r="AO481" s="58"/>
      <c r="AP481" s="58"/>
      <c r="AQ481" s="58"/>
      <c r="AR481" s="52"/>
      <c r="AS481" s="52"/>
      <c r="AT481" s="52"/>
      <c r="AU481" s="7"/>
      <c r="AV481" s="7"/>
      <c r="AW481" s="8"/>
      <c r="AX481" s="7"/>
      <c r="AY481" s="7"/>
      <c r="AZ481" s="7"/>
      <c r="BA481" s="7"/>
      <c r="BB481" s="7"/>
      <c r="BC481" s="7"/>
      <c r="BD481" s="7"/>
      <c r="BE481" s="7"/>
      <c r="BF481" s="7"/>
      <c r="BG481" s="7"/>
      <c r="BH481" s="7"/>
      <c r="BI481" s="7"/>
      <c r="BJ481" s="7"/>
      <c r="BK481" s="7"/>
      <c r="BL481" s="7"/>
      <c r="BM481" s="7"/>
    </row>
    <row r="482" spans="3:65" s="6" customFormat="1" x14ac:dyDescent="0.2">
      <c r="C482" s="51"/>
      <c r="D482" s="7"/>
      <c r="E482" s="51"/>
      <c r="F482" s="7"/>
      <c r="G482" s="57"/>
      <c r="H482" s="57"/>
      <c r="AN482" s="58"/>
      <c r="AO482" s="58"/>
      <c r="AP482" s="58"/>
      <c r="AQ482" s="58"/>
      <c r="AR482" s="52"/>
      <c r="AS482" s="52"/>
      <c r="AT482" s="52"/>
      <c r="AU482" s="7"/>
      <c r="AV482" s="7"/>
      <c r="AW482" s="8"/>
      <c r="AX482" s="7"/>
      <c r="AY482" s="7"/>
      <c r="AZ482" s="7"/>
      <c r="BA482" s="7"/>
      <c r="BB482" s="7"/>
      <c r="BC482" s="7"/>
      <c r="BD482" s="7"/>
      <c r="BE482" s="7"/>
      <c r="BF482" s="7"/>
      <c r="BG482" s="7"/>
      <c r="BH482" s="7"/>
      <c r="BI482" s="7"/>
      <c r="BJ482" s="7"/>
      <c r="BK482" s="7"/>
      <c r="BL482" s="7"/>
      <c r="BM482" s="7"/>
    </row>
    <row r="483" spans="3:65" s="6" customFormat="1" x14ac:dyDescent="0.2">
      <c r="C483" s="51"/>
      <c r="D483" s="7"/>
      <c r="E483" s="51"/>
      <c r="F483" s="7"/>
      <c r="G483" s="57"/>
      <c r="H483" s="57"/>
      <c r="AN483" s="58"/>
      <c r="AO483" s="58"/>
      <c r="AP483" s="58"/>
      <c r="AQ483" s="58"/>
      <c r="AR483" s="52"/>
      <c r="AS483" s="52"/>
      <c r="AT483" s="52"/>
      <c r="AU483" s="7"/>
      <c r="AV483" s="7"/>
      <c r="AW483" s="8"/>
      <c r="AX483" s="7"/>
      <c r="AY483" s="7"/>
      <c r="AZ483" s="7"/>
      <c r="BA483" s="7"/>
      <c r="BB483" s="7"/>
      <c r="BC483" s="7"/>
      <c r="BD483" s="7"/>
      <c r="BE483" s="7"/>
      <c r="BF483" s="7"/>
      <c r="BG483" s="7"/>
      <c r="BH483" s="7"/>
      <c r="BI483" s="7"/>
      <c r="BJ483" s="7"/>
      <c r="BK483" s="7"/>
      <c r="BL483" s="7"/>
      <c r="BM483" s="7"/>
    </row>
    <row r="484" spans="3:65" s="6" customFormat="1" x14ac:dyDescent="0.2">
      <c r="C484" s="51"/>
      <c r="D484" s="7"/>
      <c r="E484" s="51"/>
      <c r="F484" s="7"/>
      <c r="G484" s="57"/>
      <c r="H484" s="57"/>
      <c r="AN484" s="58"/>
      <c r="AO484" s="58"/>
      <c r="AP484" s="58"/>
      <c r="AQ484" s="58"/>
      <c r="AR484" s="52"/>
      <c r="AS484" s="52"/>
      <c r="AT484" s="52"/>
      <c r="AU484" s="7"/>
      <c r="AV484" s="7"/>
      <c r="AW484" s="8"/>
      <c r="AX484" s="7"/>
      <c r="AY484" s="7"/>
      <c r="AZ484" s="7"/>
      <c r="BA484" s="7"/>
      <c r="BB484" s="7"/>
      <c r="BC484" s="7"/>
      <c r="BD484" s="7"/>
      <c r="BE484" s="7"/>
      <c r="BF484" s="7"/>
      <c r="BG484" s="7"/>
      <c r="BH484" s="7"/>
      <c r="BI484" s="7"/>
      <c r="BJ484" s="7"/>
      <c r="BK484" s="7"/>
      <c r="BL484" s="7"/>
      <c r="BM484" s="7"/>
    </row>
    <row r="485" spans="3:65" s="6" customFormat="1" x14ac:dyDescent="0.2">
      <c r="C485" s="51"/>
      <c r="D485" s="7"/>
      <c r="E485" s="51"/>
      <c r="F485" s="7"/>
      <c r="G485" s="57"/>
      <c r="H485" s="57"/>
      <c r="AN485" s="58"/>
      <c r="AO485" s="58"/>
      <c r="AP485" s="58"/>
      <c r="AQ485" s="58"/>
      <c r="AR485" s="52"/>
      <c r="AS485" s="52"/>
      <c r="AT485" s="52"/>
      <c r="AU485" s="7"/>
      <c r="AV485" s="7"/>
      <c r="AW485" s="8"/>
      <c r="AX485" s="7"/>
      <c r="AY485" s="7"/>
      <c r="AZ485" s="7"/>
      <c r="BA485" s="7"/>
      <c r="BB485" s="7"/>
      <c r="BC485" s="7"/>
      <c r="BD485" s="7"/>
      <c r="BE485" s="7"/>
      <c r="BF485" s="7"/>
      <c r="BG485" s="7"/>
      <c r="BH485" s="7"/>
      <c r="BI485" s="7"/>
      <c r="BJ485" s="7"/>
      <c r="BK485" s="7"/>
      <c r="BL485" s="7"/>
      <c r="BM485" s="7"/>
    </row>
    <row r="486" spans="3:65" s="6" customFormat="1" x14ac:dyDescent="0.2">
      <c r="C486" s="51"/>
      <c r="D486" s="7"/>
      <c r="E486" s="51"/>
      <c r="F486" s="7"/>
      <c r="G486" s="57"/>
      <c r="H486" s="57"/>
      <c r="AN486" s="58"/>
      <c r="AO486" s="58"/>
      <c r="AP486" s="58"/>
      <c r="AQ486" s="58"/>
      <c r="AR486" s="52"/>
      <c r="AS486" s="52"/>
      <c r="AT486" s="52"/>
      <c r="AU486" s="7"/>
      <c r="AV486" s="7"/>
      <c r="AW486" s="8"/>
      <c r="AX486" s="7"/>
      <c r="AY486" s="7"/>
      <c r="AZ486" s="7"/>
      <c r="BA486" s="7"/>
      <c r="BB486" s="7"/>
      <c r="BC486" s="7"/>
      <c r="BD486" s="7"/>
      <c r="BE486" s="7"/>
      <c r="BF486" s="7"/>
      <c r="BG486" s="7"/>
      <c r="BH486" s="7"/>
      <c r="BI486" s="7"/>
      <c r="BJ486" s="7"/>
      <c r="BK486" s="7"/>
      <c r="BL486" s="7"/>
      <c r="BM486" s="7"/>
    </row>
    <row r="487" spans="3:65" s="6" customFormat="1" x14ac:dyDescent="0.2">
      <c r="C487" s="51"/>
      <c r="D487" s="7"/>
      <c r="E487" s="51"/>
      <c r="F487" s="7"/>
      <c r="G487" s="57"/>
      <c r="H487" s="57"/>
      <c r="AN487" s="58"/>
      <c r="AO487" s="58"/>
      <c r="AP487" s="58"/>
      <c r="AQ487" s="58"/>
      <c r="AR487" s="52"/>
      <c r="AS487" s="52"/>
      <c r="AT487" s="52"/>
      <c r="AU487" s="7"/>
      <c r="AV487" s="7"/>
      <c r="AW487" s="8"/>
      <c r="AX487" s="7"/>
      <c r="AY487" s="7"/>
      <c r="AZ487" s="7"/>
      <c r="BA487" s="7"/>
      <c r="BB487" s="7"/>
      <c r="BC487" s="7"/>
      <c r="BD487" s="7"/>
      <c r="BE487" s="7"/>
      <c r="BF487" s="7"/>
      <c r="BG487" s="7"/>
      <c r="BH487" s="7"/>
      <c r="BI487" s="7"/>
      <c r="BJ487" s="7"/>
      <c r="BK487" s="7"/>
      <c r="BL487" s="7"/>
      <c r="BM487" s="7"/>
    </row>
    <row r="488" spans="3:65" s="6" customFormat="1" x14ac:dyDescent="0.2">
      <c r="C488" s="51"/>
      <c r="D488" s="7"/>
      <c r="E488" s="51"/>
      <c r="F488" s="7"/>
      <c r="G488" s="57"/>
      <c r="H488" s="57"/>
      <c r="AN488" s="58"/>
      <c r="AO488" s="58"/>
      <c r="AP488" s="58"/>
      <c r="AQ488" s="58"/>
      <c r="AR488" s="52"/>
      <c r="AS488" s="52"/>
      <c r="AT488" s="52"/>
      <c r="AU488" s="7"/>
      <c r="AV488" s="7"/>
      <c r="AW488" s="8"/>
      <c r="AX488" s="7"/>
      <c r="AY488" s="7"/>
      <c r="AZ488" s="7"/>
      <c r="BA488" s="7"/>
      <c r="BB488" s="7"/>
      <c r="BC488" s="7"/>
      <c r="BD488" s="7"/>
      <c r="BE488" s="7"/>
      <c r="BF488" s="7"/>
      <c r="BG488" s="7"/>
      <c r="BH488" s="7"/>
      <c r="BI488" s="7"/>
      <c r="BJ488" s="7"/>
      <c r="BK488" s="7"/>
      <c r="BL488" s="7"/>
      <c r="BM488" s="7"/>
    </row>
    <row r="489" spans="3:65" s="6" customFormat="1" x14ac:dyDescent="0.2">
      <c r="C489" s="51"/>
      <c r="D489" s="7"/>
      <c r="E489" s="51"/>
      <c r="F489" s="7"/>
      <c r="G489" s="57"/>
      <c r="H489" s="57"/>
      <c r="AN489" s="58"/>
      <c r="AO489" s="58"/>
      <c r="AP489" s="58"/>
      <c r="AQ489" s="58"/>
      <c r="AR489" s="52"/>
      <c r="AS489" s="52"/>
      <c r="AT489" s="52"/>
      <c r="AU489" s="7"/>
      <c r="AV489" s="7"/>
      <c r="AW489" s="8"/>
      <c r="AX489" s="7"/>
      <c r="AY489" s="7"/>
      <c r="AZ489" s="7"/>
      <c r="BA489" s="7"/>
      <c r="BB489" s="7"/>
      <c r="BC489" s="7"/>
      <c r="BD489" s="7"/>
      <c r="BE489" s="7"/>
      <c r="BF489" s="7"/>
      <c r="BG489" s="7"/>
      <c r="BH489" s="7"/>
      <c r="BI489" s="7"/>
      <c r="BJ489" s="7"/>
      <c r="BK489" s="7"/>
      <c r="BL489" s="7"/>
      <c r="BM489" s="7"/>
    </row>
    <row r="490" spans="3:65" s="6" customFormat="1" x14ac:dyDescent="0.2">
      <c r="C490" s="51"/>
      <c r="D490" s="7"/>
      <c r="E490" s="51"/>
      <c r="F490" s="7"/>
      <c r="G490" s="57"/>
      <c r="H490" s="57"/>
      <c r="AN490" s="58"/>
      <c r="AO490" s="58"/>
      <c r="AP490" s="58"/>
      <c r="AQ490" s="58"/>
      <c r="AR490" s="52"/>
      <c r="AS490" s="52"/>
      <c r="AT490" s="52"/>
      <c r="AU490" s="7"/>
      <c r="AV490" s="7"/>
      <c r="AW490" s="8"/>
      <c r="AX490" s="7"/>
      <c r="AY490" s="7"/>
      <c r="AZ490" s="7"/>
      <c r="BA490" s="7"/>
      <c r="BB490" s="7"/>
      <c r="BC490" s="7"/>
      <c r="BD490" s="7"/>
      <c r="BE490" s="7"/>
      <c r="BF490" s="7"/>
      <c r="BG490" s="7"/>
      <c r="BH490" s="7"/>
      <c r="BI490" s="7"/>
      <c r="BJ490" s="7"/>
      <c r="BK490" s="7"/>
      <c r="BL490" s="7"/>
      <c r="BM490" s="7"/>
    </row>
    <row r="491" spans="3:65" s="6" customFormat="1" x14ac:dyDescent="0.2">
      <c r="C491" s="51"/>
      <c r="D491" s="7"/>
      <c r="E491" s="51"/>
      <c r="F491" s="7"/>
      <c r="G491" s="57"/>
      <c r="H491" s="57"/>
      <c r="AN491" s="58"/>
      <c r="AO491" s="58"/>
      <c r="AP491" s="58"/>
      <c r="AQ491" s="58"/>
      <c r="AR491" s="52"/>
      <c r="AS491" s="52"/>
      <c r="AT491" s="52"/>
      <c r="AU491" s="7"/>
      <c r="AV491" s="7"/>
      <c r="AW491" s="8"/>
      <c r="AX491" s="7"/>
      <c r="AY491" s="7"/>
      <c r="AZ491" s="7"/>
      <c r="BA491" s="7"/>
      <c r="BB491" s="7"/>
      <c r="BC491" s="7"/>
      <c r="BD491" s="7"/>
      <c r="BE491" s="7"/>
      <c r="BF491" s="7"/>
      <c r="BG491" s="7"/>
      <c r="BH491" s="7"/>
      <c r="BI491" s="7"/>
      <c r="BJ491" s="7"/>
      <c r="BK491" s="7"/>
      <c r="BL491" s="7"/>
      <c r="BM491" s="7"/>
    </row>
    <row r="492" spans="3:65" s="6" customFormat="1" x14ac:dyDescent="0.2">
      <c r="C492" s="51"/>
      <c r="D492" s="7"/>
      <c r="E492" s="51"/>
      <c r="F492" s="7"/>
      <c r="G492" s="57"/>
      <c r="H492" s="57"/>
      <c r="AN492" s="58"/>
      <c r="AO492" s="58"/>
      <c r="AP492" s="58"/>
      <c r="AQ492" s="58"/>
      <c r="AR492" s="52"/>
      <c r="AS492" s="52"/>
      <c r="AT492" s="52"/>
      <c r="AU492" s="7"/>
      <c r="AV492" s="7"/>
      <c r="AW492" s="8"/>
      <c r="AX492" s="7"/>
      <c r="AY492" s="7"/>
      <c r="AZ492" s="7"/>
      <c r="BA492" s="7"/>
      <c r="BB492" s="7"/>
      <c r="BC492" s="7"/>
      <c r="BD492" s="7"/>
      <c r="BE492" s="7"/>
      <c r="BF492" s="7"/>
      <c r="BG492" s="7"/>
      <c r="BH492" s="7"/>
      <c r="BI492" s="7"/>
      <c r="BJ492" s="7"/>
      <c r="BK492" s="7"/>
      <c r="BL492" s="7"/>
      <c r="BM492" s="7"/>
    </row>
    <row r="493" spans="3:65" s="6" customFormat="1" x14ac:dyDescent="0.2">
      <c r="C493" s="51"/>
      <c r="D493" s="7"/>
      <c r="E493" s="51"/>
      <c r="F493" s="7"/>
      <c r="G493" s="57"/>
      <c r="H493" s="57"/>
      <c r="AN493" s="58"/>
      <c r="AO493" s="58"/>
      <c r="AP493" s="58"/>
      <c r="AQ493" s="58"/>
      <c r="AR493" s="52"/>
      <c r="AS493" s="52"/>
      <c r="AT493" s="52"/>
      <c r="AU493" s="7"/>
      <c r="AV493" s="7"/>
      <c r="AW493" s="8"/>
      <c r="AX493" s="7"/>
      <c r="AY493" s="7"/>
      <c r="AZ493" s="7"/>
      <c r="BA493" s="7"/>
      <c r="BB493" s="7"/>
      <c r="BC493" s="7"/>
      <c r="BD493" s="7"/>
      <c r="BE493" s="7"/>
      <c r="BF493" s="7"/>
      <c r="BG493" s="7"/>
      <c r="BH493" s="7"/>
      <c r="BI493" s="7"/>
      <c r="BJ493" s="7"/>
      <c r="BK493" s="7"/>
      <c r="BL493" s="7"/>
      <c r="BM493" s="7"/>
    </row>
    <row r="494" spans="3:65" s="6" customFormat="1" x14ac:dyDescent="0.2">
      <c r="C494" s="51"/>
      <c r="D494" s="7"/>
      <c r="E494" s="51"/>
      <c r="F494" s="7"/>
      <c r="G494" s="59"/>
      <c r="H494" s="59"/>
      <c r="AN494" s="58"/>
      <c r="AO494" s="58"/>
      <c r="AP494" s="58"/>
      <c r="AQ494" s="58"/>
      <c r="AR494" s="52"/>
      <c r="AS494" s="52"/>
      <c r="AT494" s="52"/>
      <c r="AU494" s="7"/>
      <c r="AV494" s="7"/>
      <c r="AW494" s="8"/>
      <c r="AX494" s="7"/>
      <c r="AY494" s="7"/>
      <c r="AZ494" s="7"/>
      <c r="BA494" s="7"/>
      <c r="BB494" s="7"/>
      <c r="BC494" s="7"/>
      <c r="BD494" s="7"/>
      <c r="BE494" s="7"/>
      <c r="BF494" s="7"/>
      <c r="BG494" s="7"/>
      <c r="BH494" s="7"/>
      <c r="BI494" s="7"/>
      <c r="BJ494" s="7"/>
      <c r="BK494" s="7"/>
      <c r="BL494" s="7"/>
      <c r="BM494" s="7"/>
    </row>
    <row r="495" spans="3:65" s="6" customFormat="1" x14ac:dyDescent="0.2">
      <c r="C495" s="51"/>
      <c r="D495" s="7"/>
      <c r="E495" s="51"/>
      <c r="F495" s="7"/>
      <c r="G495" s="59"/>
      <c r="H495" s="59"/>
      <c r="AN495" s="58"/>
      <c r="AO495" s="58"/>
      <c r="AP495" s="58"/>
      <c r="AQ495" s="58"/>
      <c r="AR495" s="52"/>
      <c r="AS495" s="52"/>
      <c r="AT495" s="52"/>
      <c r="AU495" s="7"/>
      <c r="AV495" s="7"/>
      <c r="AW495" s="8"/>
      <c r="AX495" s="7"/>
      <c r="AY495" s="7"/>
      <c r="AZ495" s="7"/>
      <c r="BA495" s="7"/>
      <c r="BB495" s="7"/>
      <c r="BC495" s="7"/>
      <c r="BD495" s="7"/>
      <c r="BE495" s="7"/>
      <c r="BF495" s="7"/>
      <c r="BG495" s="7"/>
      <c r="BH495" s="7"/>
      <c r="BI495" s="7"/>
      <c r="BJ495" s="7"/>
      <c r="BK495" s="7"/>
      <c r="BL495" s="7"/>
      <c r="BM495" s="7"/>
    </row>
    <row r="496" spans="3:65" s="6" customFormat="1" x14ac:dyDescent="0.2">
      <c r="C496" s="51"/>
      <c r="D496" s="7"/>
      <c r="E496" s="51"/>
      <c r="F496" s="7"/>
      <c r="G496" s="57"/>
      <c r="H496" s="57"/>
      <c r="AN496" s="58"/>
      <c r="AO496" s="58"/>
      <c r="AP496" s="58"/>
      <c r="AQ496" s="58"/>
      <c r="AR496" s="52"/>
      <c r="AS496" s="52"/>
      <c r="AT496" s="52"/>
      <c r="AU496" s="7"/>
      <c r="AV496" s="7"/>
      <c r="AW496" s="8"/>
      <c r="AX496" s="7"/>
      <c r="AY496" s="7"/>
      <c r="AZ496" s="7"/>
      <c r="BA496" s="7"/>
      <c r="BB496" s="7"/>
      <c r="BC496" s="7"/>
      <c r="BD496" s="7"/>
      <c r="BE496" s="7"/>
      <c r="BF496" s="7"/>
      <c r="BG496" s="7"/>
      <c r="BH496" s="7"/>
      <c r="BI496" s="7"/>
      <c r="BJ496" s="7"/>
      <c r="BK496" s="7"/>
      <c r="BL496" s="7"/>
      <c r="BM496" s="7"/>
    </row>
    <row r="497" spans="3:65" s="6" customFormat="1" x14ac:dyDescent="0.2">
      <c r="C497" s="51"/>
      <c r="D497" s="7"/>
      <c r="E497" s="51"/>
      <c r="F497" s="7"/>
      <c r="G497" s="57"/>
      <c r="H497" s="57"/>
      <c r="AN497" s="58"/>
      <c r="AO497" s="58"/>
      <c r="AP497" s="58"/>
      <c r="AQ497" s="58"/>
      <c r="AR497" s="52"/>
      <c r="AS497" s="52"/>
      <c r="AT497" s="52"/>
      <c r="AU497" s="7"/>
      <c r="AV497" s="7"/>
      <c r="AW497" s="8"/>
      <c r="AX497" s="7"/>
      <c r="AY497" s="7"/>
      <c r="AZ497" s="7"/>
      <c r="BA497" s="7"/>
      <c r="BB497" s="7"/>
      <c r="BC497" s="7"/>
      <c r="BD497" s="7"/>
      <c r="BE497" s="7"/>
      <c r="BF497" s="7"/>
      <c r="BG497" s="7"/>
      <c r="BH497" s="7"/>
      <c r="BI497" s="7"/>
      <c r="BJ497" s="7"/>
      <c r="BK497" s="7"/>
      <c r="BL497" s="7"/>
      <c r="BM497" s="7"/>
    </row>
    <row r="498" spans="3:65" s="6" customFormat="1" x14ac:dyDescent="0.2">
      <c r="C498" s="51"/>
      <c r="D498" s="7"/>
      <c r="E498" s="51"/>
      <c r="F498" s="7"/>
      <c r="G498" s="59"/>
      <c r="H498" s="59"/>
      <c r="AN498" s="58"/>
      <c r="AO498" s="58"/>
      <c r="AP498" s="58"/>
      <c r="AQ498" s="58"/>
      <c r="AR498" s="52"/>
      <c r="AS498" s="52"/>
      <c r="AT498" s="52"/>
      <c r="AU498" s="7"/>
      <c r="AV498" s="7"/>
      <c r="AW498" s="8"/>
      <c r="AX498" s="7"/>
      <c r="AY498" s="7"/>
      <c r="AZ498" s="7"/>
      <c r="BA498" s="7"/>
      <c r="BB498" s="7"/>
      <c r="BC498" s="7"/>
      <c r="BD498" s="7"/>
      <c r="BE498" s="7"/>
      <c r="BF498" s="7"/>
      <c r="BG498" s="7"/>
      <c r="BH498" s="7"/>
      <c r="BI498" s="7"/>
      <c r="BJ498" s="7"/>
      <c r="BK498" s="7"/>
      <c r="BL498" s="7"/>
      <c r="BM498" s="7"/>
    </row>
    <row r="499" spans="3:65" s="6" customFormat="1" x14ac:dyDescent="0.2">
      <c r="C499" s="51"/>
      <c r="D499" s="7"/>
      <c r="E499" s="51"/>
      <c r="F499" s="7"/>
      <c r="G499" s="57"/>
      <c r="H499" s="57"/>
      <c r="AN499" s="58"/>
      <c r="AO499" s="58"/>
      <c r="AP499" s="58"/>
      <c r="AQ499" s="58"/>
      <c r="AR499" s="52"/>
      <c r="AS499" s="52"/>
      <c r="AT499" s="52"/>
      <c r="AU499" s="7"/>
      <c r="AV499" s="7"/>
      <c r="AW499" s="8"/>
      <c r="AX499" s="7"/>
      <c r="AY499" s="7"/>
      <c r="AZ499" s="7"/>
      <c r="BA499" s="7"/>
      <c r="BB499" s="7"/>
      <c r="BC499" s="7"/>
      <c r="BD499" s="7"/>
      <c r="BE499" s="7"/>
      <c r="BF499" s="7"/>
      <c r="BG499" s="7"/>
      <c r="BH499" s="7"/>
      <c r="BI499" s="7"/>
      <c r="BJ499" s="7"/>
      <c r="BK499" s="7"/>
      <c r="BL499" s="7"/>
      <c r="BM499" s="7"/>
    </row>
    <row r="500" spans="3:65" s="6" customFormat="1" x14ac:dyDescent="0.2">
      <c r="C500" s="51"/>
      <c r="D500" s="7"/>
      <c r="E500" s="51"/>
      <c r="F500" s="7"/>
      <c r="G500" s="57"/>
      <c r="H500" s="57"/>
      <c r="AN500" s="58"/>
      <c r="AO500" s="58"/>
      <c r="AP500" s="58"/>
      <c r="AQ500" s="58"/>
      <c r="AR500" s="52"/>
      <c r="AS500" s="52"/>
      <c r="AT500" s="52"/>
      <c r="AU500" s="7"/>
      <c r="AV500" s="7"/>
      <c r="AW500" s="8"/>
      <c r="AX500" s="7"/>
      <c r="AY500" s="7"/>
      <c r="AZ500" s="7"/>
      <c r="BA500" s="7"/>
      <c r="BB500" s="7"/>
      <c r="BC500" s="7"/>
      <c r="BD500" s="7"/>
      <c r="BE500" s="7"/>
      <c r="BF500" s="7"/>
      <c r="BG500" s="7"/>
      <c r="BH500" s="7"/>
      <c r="BI500" s="7"/>
      <c r="BJ500" s="7"/>
      <c r="BK500" s="7"/>
      <c r="BL500" s="7"/>
      <c r="BM500" s="7"/>
    </row>
    <row r="501" spans="3:65" s="6" customFormat="1" x14ac:dyDescent="0.2">
      <c r="C501" s="51"/>
      <c r="D501" s="7"/>
      <c r="E501" s="51"/>
      <c r="F501" s="7"/>
      <c r="G501" s="57"/>
      <c r="H501" s="57"/>
      <c r="AN501" s="58"/>
      <c r="AO501" s="58"/>
      <c r="AP501" s="58"/>
      <c r="AQ501" s="58"/>
      <c r="AR501" s="52"/>
      <c r="AS501" s="52"/>
      <c r="AT501" s="52"/>
      <c r="AU501" s="7"/>
      <c r="AV501" s="7"/>
      <c r="AW501" s="8"/>
      <c r="AX501" s="7"/>
      <c r="AY501" s="7"/>
      <c r="AZ501" s="7"/>
      <c r="BA501" s="7"/>
      <c r="BB501" s="7"/>
      <c r="BC501" s="7"/>
      <c r="BD501" s="7"/>
      <c r="BE501" s="7"/>
      <c r="BF501" s="7"/>
      <c r="BG501" s="7"/>
      <c r="BH501" s="7"/>
      <c r="BI501" s="7"/>
      <c r="BJ501" s="7"/>
      <c r="BK501" s="7"/>
      <c r="BL501" s="7"/>
      <c r="BM501" s="7"/>
    </row>
    <row r="502" spans="3:65" x14ac:dyDescent="0.2">
      <c r="G502" s="57"/>
      <c r="H502" s="57"/>
    </row>
  </sheetData>
  <autoFilter ref="A13:AU278" xr:uid="{4D8F05D9-781F-463B-8919-BF6295C58CEC}"/>
  <mergeCells count="104">
    <mergeCell ref="AN3:AP3"/>
    <mergeCell ref="AO10:AO12"/>
    <mergeCell ref="AQ10:AQ12"/>
    <mergeCell ref="AN9:AQ9"/>
    <mergeCell ref="C278:AQ278"/>
    <mergeCell ref="C273:D273"/>
    <mergeCell ref="C270:F270"/>
    <mergeCell ref="C271:I271"/>
    <mergeCell ref="AN269:AN270"/>
    <mergeCell ref="AO269:AO270"/>
    <mergeCell ref="AP269:AP270"/>
    <mergeCell ref="AQ269:AQ270"/>
    <mergeCell ref="AJ269:AJ270"/>
    <mergeCell ref="AK269:AK270"/>
    <mergeCell ref="AL269:AL270"/>
    <mergeCell ref="AM269:AM270"/>
    <mergeCell ref="AF269:AF270"/>
    <mergeCell ref="Z269:Z270"/>
    <mergeCell ref="AA269:AA270"/>
    <mergeCell ref="T269:T270"/>
    <mergeCell ref="U269:U270"/>
    <mergeCell ref="V269:V270"/>
    <mergeCell ref="W269:W270"/>
    <mergeCell ref="AG269:AG270"/>
    <mergeCell ref="AH269:AH270"/>
    <mergeCell ref="AI269:AI270"/>
    <mergeCell ref="AB269:AB270"/>
    <mergeCell ref="AC269:AC270"/>
    <mergeCell ref="AD269:AD270"/>
    <mergeCell ref="AE269:AE270"/>
    <mergeCell ref="AH11:AH12"/>
    <mergeCell ref="AJ11:AJ12"/>
    <mergeCell ref="AD11:AD12"/>
    <mergeCell ref="AF11:AF12"/>
    <mergeCell ref="AC10:AC12"/>
    <mergeCell ref="AE10:AE12"/>
    <mergeCell ref="AG10:AG12"/>
    <mergeCell ref="AI10:AI12"/>
    <mergeCell ref="C269:F269"/>
    <mergeCell ref="I269:I270"/>
    <mergeCell ref="J269:J270"/>
    <mergeCell ref="K269:K270"/>
    <mergeCell ref="P269:P270"/>
    <mergeCell ref="Q269:Q270"/>
    <mergeCell ref="R269:R270"/>
    <mergeCell ref="S269:S270"/>
    <mergeCell ref="L269:L270"/>
    <mergeCell ref="M269:M270"/>
    <mergeCell ref="N269:N270"/>
    <mergeCell ref="O269:O270"/>
    <mergeCell ref="X269:X270"/>
    <mergeCell ref="Y269:Y270"/>
    <mergeCell ref="R11:R12"/>
    <mergeCell ref="T11:T12"/>
    <mergeCell ref="L11:L12"/>
    <mergeCell ref="AB11:AB12"/>
    <mergeCell ref="V11:V12"/>
    <mergeCell ref="X11:X12"/>
    <mergeCell ref="W10:W12"/>
    <mergeCell ref="Y10:Y12"/>
    <mergeCell ref="AA10:AA12"/>
    <mergeCell ref="AP10:AP12"/>
    <mergeCell ref="AL11:AL12"/>
    <mergeCell ref="Z11:Z12"/>
    <mergeCell ref="E10:E12"/>
    <mergeCell ref="F10:F12"/>
    <mergeCell ref="AB9:AC9"/>
    <mergeCell ref="AD9:AE9"/>
    <mergeCell ref="AF9:AG9"/>
    <mergeCell ref="AH9:AI9"/>
    <mergeCell ref="AJ9:AK9"/>
    <mergeCell ref="AL9:AM9"/>
    <mergeCell ref="P9:Q9"/>
    <mergeCell ref="R9:S9"/>
    <mergeCell ref="J9:K11"/>
    <mergeCell ref="M10:M12"/>
    <mergeCell ref="O10:O12"/>
    <mergeCell ref="Q10:Q12"/>
    <mergeCell ref="S10:S12"/>
    <mergeCell ref="U10:U12"/>
    <mergeCell ref="D3:J3"/>
    <mergeCell ref="C2:AQ2"/>
    <mergeCell ref="D4:N4"/>
    <mergeCell ref="D5:K5"/>
    <mergeCell ref="F7:K7"/>
    <mergeCell ref="C8:AQ8"/>
    <mergeCell ref="AN7:AO7"/>
    <mergeCell ref="T9:U9"/>
    <mergeCell ref="V9:W9"/>
    <mergeCell ref="X9:Y9"/>
    <mergeCell ref="Z9:AA9"/>
    <mergeCell ref="C9:C12"/>
    <mergeCell ref="D9:D12"/>
    <mergeCell ref="E9:F9"/>
    <mergeCell ref="G9:G12"/>
    <mergeCell ref="H9:H12"/>
    <mergeCell ref="I9:I12"/>
    <mergeCell ref="L9:M9"/>
    <mergeCell ref="N9:O9"/>
    <mergeCell ref="N11:N12"/>
    <mergeCell ref="P11:P12"/>
    <mergeCell ref="AN10:AN12"/>
    <mergeCell ref="AK10:AK12"/>
    <mergeCell ref="AM10:AM12"/>
  </mergeCells>
  <conditionalFormatting sqref="AP16:AP168 AP170:AP173 AP175:AP220 AP223:AP226 AP229:AP230 AP232:AP255 AP257:AP260 AP262:AP268">
    <cfRule type="cellIs" dxfId="239" priority="277" operator="lessThan">
      <formula>0</formula>
    </cfRule>
  </conditionalFormatting>
  <conditionalFormatting sqref="AP16:AP168 AP170:AP173 AP175:AP220 AP223:AP226 AP229:AP230 AP232:AP255 AP257:AP260 AP262:AP268">
    <cfRule type="cellIs" dxfId="238" priority="276" operator="lessThan">
      <formula>0</formula>
    </cfRule>
  </conditionalFormatting>
  <conditionalFormatting sqref="N262:N268 N257:N260 N232:N255 N229:N230 N223:N226 N175:N220 N170:N173 N16:N168 P16:P168 P170:P173 P175:P220 P223:P226 P229:P230 P232:P255 P257:P260 P262:P268 R262:R268 R257:R260 R232:R255 R229:R230 R223:R226 R175:R220 R170:R173 R16:R168 T16:T168 T170:T173 T175:T220 T223:T226 T229:T230 T232:T255 T257:T260 T262:T268 V262:V268 V257:V260 V232:V255 V229:V230 V223:V226 V175:V220 V170:V173 V16:V168 X16:X168 X170:X173 X175:X220 X223:X226 X229:X230 X232:X255 X257:X260 X262:X268 Z262:Z268 Z257:Z260 Z232:Z255 Z229:Z230 Z223:Z226 Z175:Z220 Z170:Z173 Z16:Z168 AB16:AB168 AB170:AB173 AB175:AB220 AB223:AB226 AB229:AB230 AB232:AB255 AB257:AB260 AB262:AB268 AD262:AD268 AD257:AD260 AD232:AD255 AD229:AD230 AD223:AD226 AD175:AD220 AD170:AD173 AD16:AD168 AF16:AF168 AF170:AF173 AF175:AF220 AF223:AF226 AF229:AF230 AF232:AF255 AF257:AF260 AF262:AF268 AH262:AH268 AH257:AH260 AH232:AH255 AH229:AH230 AH223:AH226 AH175:AH220 AH170:AH173 AH16:AH168 AJ16:AJ168 AJ170:AJ173 AJ175:AJ220 AJ223:AJ226 AJ229:AJ230 AJ232:AJ255 AJ257:AJ260 AJ262:AJ268 AL262:AL268 AL257:AL260 AL232:AL255 AL229:AL230 AL223:AL226 AL175:AL220 AL170:AL173 AL16:AL168 C16:L268 C14:P15 AN14:AR268">
    <cfRule type="expression" dxfId="237" priority="266">
      <formula>$A14="Plan revisado"</formula>
    </cfRule>
    <cfRule type="expression" dxfId="236" priority="272">
      <formula>$A14="Advindo"</formula>
    </cfRule>
    <cfRule type="expression" dxfId="235" priority="273">
      <formula>$A14="Ñ Plan s/desconto"</formula>
    </cfRule>
    <cfRule type="expression" dxfId="234" priority="274">
      <formula>$A14="Ñ Plan c/desconto"</formula>
    </cfRule>
    <cfRule type="expression" dxfId="233" priority="275">
      <formula>$A14="Família"</formula>
    </cfRule>
  </conditionalFormatting>
  <conditionalFormatting sqref="N262:N268 N257:N260 N232:N255 N229:N230 N223:N226 N175:N220 N170:N173 N16:N168 P16:P168 P170:P173 P175:P220 P223:P226 P229:P230 P232:P255 P257:P260 P262:P268 R262:R268 R257:R260 R232:R255 R229:R230 R223:R226 R175:R220 R170:R173 R16:R168 T16:T168 T170:T173 T175:T220 T223:T226 T229:T230 T232:T255 T257:T260 T262:T268 V262:V268 V257:V260 V232:V255 V229:V230 V223:V226 V175:V220 V170:V173 V16:V168 X16:X168 X170:X173 X175:X220 X223:X226 X229:X230 X232:X255 X257:X260 X262:X268 Z262:Z268 Z257:Z260 Z232:Z255 Z229:Z230 Z223:Z226 Z175:Z220 Z170:Z173 Z16:Z168 AB16:AB168 AB170:AB173 AB175:AB220 AB223:AB226 AB229:AB230 AB232:AB255 AB257:AB260 AB262:AB268 AD262:AD268 AD257:AD260 AD232:AD255 AD229:AD230 AD223:AD226 AD175:AD220 AD170:AD173 AD16:AD168 AF16:AF168 AF170:AF173 AF175:AF220 AF223:AF226 AF229:AF230 AF232:AF255 AF257:AF260 AF262:AF268 AH262:AH268 AH257:AH260 AH232:AH255 AH229:AH230 AH223:AH226 AH175:AH220 AH170:AH173 AH16:AH168 AJ16:AJ168 AJ170:AJ173 AJ175:AJ220 AJ223:AJ226 AJ229:AJ230 AJ232:AJ255 AJ257:AJ260 AJ262:AJ268 AL262:AL268 AL257:AL260 AL232:AL255 AL229:AL230 AL223:AL226 AL175:AL220 AL170:AL173 AL16:AL168 C16:L268 C14:P15 AN14:AR268">
    <cfRule type="expression" dxfId="232" priority="265">
      <formula>$A14="Plan c/desc s/reajuste"</formula>
    </cfRule>
  </conditionalFormatting>
  <conditionalFormatting sqref="AP15">
    <cfRule type="cellIs" dxfId="231" priority="252" operator="lessThan">
      <formula>0</formula>
    </cfRule>
  </conditionalFormatting>
  <conditionalFormatting sqref="AP15">
    <cfRule type="cellIs" dxfId="230" priority="251" operator="lessThan">
      <formula>0</formula>
    </cfRule>
  </conditionalFormatting>
  <conditionalFormatting sqref="O16:O268 R15 T15 V15 X15 Z15 AB15 AD15 AF15 AH15 AJ15 AL15 M16:M268">
    <cfRule type="expression" dxfId="229" priority="246">
      <formula>$A15="Plan revisado"</formula>
    </cfRule>
    <cfRule type="expression" dxfId="228" priority="247">
      <formula>$A15="Advindo"</formula>
    </cfRule>
    <cfRule type="expression" dxfId="227" priority="248">
      <formula>$A15="Ñ Plan s/desconto"</formula>
    </cfRule>
    <cfRule type="expression" dxfId="226" priority="249">
      <formula>$A15="Ñ Plan c/desconto"</formula>
    </cfRule>
    <cfRule type="expression" dxfId="225" priority="250">
      <formula>$A15="Família"</formula>
    </cfRule>
  </conditionalFormatting>
  <conditionalFormatting sqref="O16:O268 R15 T15 V15 X15 Z15 AB15 AD15 AF15 AH15 AJ15 AL15 M16:M268">
    <cfRule type="expression" dxfId="224" priority="245">
      <formula>$A15="Plan c/desc s/reajuste"</formula>
    </cfRule>
  </conditionalFormatting>
  <conditionalFormatting sqref="AP14">
    <cfRule type="cellIs" dxfId="223" priority="244" operator="lessThan">
      <formula>0</formula>
    </cfRule>
  </conditionalFormatting>
  <conditionalFormatting sqref="AP14">
    <cfRule type="cellIs" dxfId="222" priority="243" operator="lessThan">
      <formula>0</formula>
    </cfRule>
  </conditionalFormatting>
  <conditionalFormatting sqref="R14 T14 V14 X14 Z14 AB14 AD14 AF14 AH14 AJ14 AL14">
    <cfRule type="expression" dxfId="221" priority="238">
      <formula>$A14="Plan revisado"</formula>
    </cfRule>
    <cfRule type="expression" dxfId="220" priority="239">
      <formula>$A14="Advindo"</formula>
    </cfRule>
    <cfRule type="expression" dxfId="219" priority="240">
      <formula>$A14="Ñ Plan s/desconto"</formula>
    </cfRule>
    <cfRule type="expression" dxfId="218" priority="241">
      <formula>$A14="Ñ Plan c/desconto"</formula>
    </cfRule>
    <cfRule type="expression" dxfId="217" priority="242">
      <formula>$A14="Família"</formula>
    </cfRule>
  </conditionalFormatting>
  <conditionalFormatting sqref="R14 T14 V14 X14 Z14 AB14 AD14 AF14 AH14 AJ14 AL14">
    <cfRule type="expression" dxfId="216" priority="237">
      <formula>$A14="Plan c/desc s/reajuste"</formula>
    </cfRule>
  </conditionalFormatting>
  <conditionalFormatting sqref="AP174">
    <cfRule type="cellIs" dxfId="215" priority="228" operator="lessThan">
      <formula>0</formula>
    </cfRule>
  </conditionalFormatting>
  <conditionalFormatting sqref="AP174">
    <cfRule type="cellIs" dxfId="214" priority="227" operator="lessThan">
      <formula>0</formula>
    </cfRule>
  </conditionalFormatting>
  <conditionalFormatting sqref="N174 P174 R174 T174 V174 X174 Z174 AB174 AD174 AF174 AH174 AJ174 AL174">
    <cfRule type="expression" dxfId="213" priority="222">
      <formula>$A174="Plan revisado"</formula>
    </cfRule>
    <cfRule type="expression" dxfId="212" priority="223">
      <formula>$A174="Advindo"</formula>
    </cfRule>
    <cfRule type="expression" dxfId="211" priority="224">
      <formula>$A174="Ñ Plan s/desconto"</formula>
    </cfRule>
    <cfRule type="expression" dxfId="210" priority="225">
      <formula>$A174="Ñ Plan c/desconto"</formula>
    </cfRule>
    <cfRule type="expression" dxfId="209" priority="226">
      <formula>$A174="Família"</formula>
    </cfRule>
  </conditionalFormatting>
  <conditionalFormatting sqref="N174 P174 R174 T174 V174 X174 Z174 AB174 AD174 AF174 AH174 AJ174 AL174">
    <cfRule type="expression" dxfId="208" priority="221">
      <formula>$A174="Plan c/desc s/reajuste"</formula>
    </cfRule>
  </conditionalFormatting>
  <conditionalFormatting sqref="AP221">
    <cfRule type="cellIs" dxfId="207" priority="220" operator="lessThan">
      <formula>0</formula>
    </cfRule>
  </conditionalFormatting>
  <conditionalFormatting sqref="AP221">
    <cfRule type="cellIs" dxfId="206" priority="219" operator="lessThan">
      <formula>0</formula>
    </cfRule>
  </conditionalFormatting>
  <conditionalFormatting sqref="N221 P221 R221 T221 V221 X221 Z221 AB221 AD221 AF221 AH221 AJ221 AL221">
    <cfRule type="expression" dxfId="205" priority="214">
      <formula>$A221="Plan revisado"</formula>
    </cfRule>
    <cfRule type="expression" dxfId="204" priority="215">
      <formula>$A221="Advindo"</formula>
    </cfRule>
    <cfRule type="expression" dxfId="203" priority="216">
      <formula>$A221="Ñ Plan s/desconto"</formula>
    </cfRule>
    <cfRule type="expression" dxfId="202" priority="217">
      <formula>$A221="Ñ Plan c/desconto"</formula>
    </cfRule>
    <cfRule type="expression" dxfId="201" priority="218">
      <formula>$A221="Família"</formula>
    </cfRule>
  </conditionalFormatting>
  <conditionalFormatting sqref="N221 P221 R221 T221 V221 X221 Z221 AB221 AD221 AF221 AH221 AJ221 AL221">
    <cfRule type="expression" dxfId="200" priority="213">
      <formula>$A221="Plan c/desc s/reajuste"</formula>
    </cfRule>
  </conditionalFormatting>
  <conditionalFormatting sqref="AP222">
    <cfRule type="cellIs" dxfId="199" priority="212" operator="lessThan">
      <formula>0</formula>
    </cfRule>
  </conditionalFormatting>
  <conditionalFormatting sqref="AP222">
    <cfRule type="cellIs" dxfId="198" priority="211" operator="lessThan">
      <formula>0</formula>
    </cfRule>
  </conditionalFormatting>
  <conditionalFormatting sqref="N222 P222 R222 T222 V222 X222 Z222 AB222 AD222 AF222 AH222 AJ222 AL222">
    <cfRule type="expression" dxfId="197" priority="206">
      <formula>$A222="Plan revisado"</formula>
    </cfRule>
    <cfRule type="expression" dxfId="196" priority="207">
      <formula>$A222="Advindo"</formula>
    </cfRule>
    <cfRule type="expression" dxfId="195" priority="208">
      <formula>$A222="Ñ Plan s/desconto"</formula>
    </cfRule>
    <cfRule type="expression" dxfId="194" priority="209">
      <formula>$A222="Ñ Plan c/desconto"</formula>
    </cfRule>
    <cfRule type="expression" dxfId="193" priority="210">
      <formula>$A222="Família"</formula>
    </cfRule>
  </conditionalFormatting>
  <conditionalFormatting sqref="N222 P222 R222 T222 V222 X222 Z222 AB222 AD222 AF222 AH222 AJ222 AL222">
    <cfRule type="expression" dxfId="192" priority="205">
      <formula>$A222="Plan c/desc s/reajuste"</formula>
    </cfRule>
  </conditionalFormatting>
  <conditionalFormatting sqref="AP227">
    <cfRule type="cellIs" dxfId="191" priority="204" operator="lessThan">
      <formula>0</formula>
    </cfRule>
  </conditionalFormatting>
  <conditionalFormatting sqref="AP227">
    <cfRule type="cellIs" dxfId="190" priority="203" operator="lessThan">
      <formula>0</formula>
    </cfRule>
  </conditionalFormatting>
  <conditionalFormatting sqref="N227 P227 R227 T227 V227 X227 Z227 AB227 AD227 AF227 AH227 AJ227 AL227">
    <cfRule type="expression" dxfId="189" priority="198">
      <formula>$A227="Plan revisado"</formula>
    </cfRule>
    <cfRule type="expression" dxfId="188" priority="199">
      <formula>$A227="Advindo"</formula>
    </cfRule>
    <cfRule type="expression" dxfId="187" priority="200">
      <formula>$A227="Ñ Plan s/desconto"</formula>
    </cfRule>
    <cfRule type="expression" dxfId="186" priority="201">
      <formula>$A227="Ñ Plan c/desconto"</formula>
    </cfRule>
    <cfRule type="expression" dxfId="185" priority="202">
      <formula>$A227="Família"</formula>
    </cfRule>
  </conditionalFormatting>
  <conditionalFormatting sqref="N227 P227 R227 T227 V227 X227 Z227 AB227 AD227 AF227 AH227 AJ227 AL227">
    <cfRule type="expression" dxfId="184" priority="197">
      <formula>$A227="Plan c/desc s/reajuste"</formula>
    </cfRule>
  </conditionalFormatting>
  <conditionalFormatting sqref="AP228">
    <cfRule type="cellIs" dxfId="183" priority="196" operator="lessThan">
      <formula>0</formula>
    </cfRule>
  </conditionalFormatting>
  <conditionalFormatting sqref="AP228">
    <cfRule type="cellIs" dxfId="182" priority="195" operator="lessThan">
      <formula>0</formula>
    </cfRule>
  </conditionalFormatting>
  <conditionalFormatting sqref="N228 P228 R228 T228 V228 X228 Z228 AB228 AD228 AF228 AH228 AJ228 AL228">
    <cfRule type="expression" dxfId="181" priority="190">
      <formula>$A228="Plan revisado"</formula>
    </cfRule>
    <cfRule type="expression" dxfId="180" priority="191">
      <formula>$A228="Advindo"</formula>
    </cfRule>
    <cfRule type="expression" dxfId="179" priority="192">
      <formula>$A228="Ñ Plan s/desconto"</formula>
    </cfRule>
    <cfRule type="expression" dxfId="178" priority="193">
      <formula>$A228="Ñ Plan c/desconto"</formula>
    </cfRule>
    <cfRule type="expression" dxfId="177" priority="194">
      <formula>$A228="Família"</formula>
    </cfRule>
  </conditionalFormatting>
  <conditionalFormatting sqref="N228 P228 R228 T228 V228 X228 Z228 AB228 AD228 AF228 AH228 AJ228 AL228">
    <cfRule type="expression" dxfId="176" priority="189">
      <formula>$A228="Plan c/desc s/reajuste"</formula>
    </cfRule>
  </conditionalFormatting>
  <conditionalFormatting sqref="AP231">
    <cfRule type="cellIs" dxfId="175" priority="188" operator="lessThan">
      <formula>0</formula>
    </cfRule>
  </conditionalFormatting>
  <conditionalFormatting sqref="AP231">
    <cfRule type="cellIs" dxfId="174" priority="187" operator="lessThan">
      <formula>0</formula>
    </cfRule>
  </conditionalFormatting>
  <conditionalFormatting sqref="N231 P231 R231 T231 V231 X231 Z231 AB231 AD231 AF231 AH231 AJ231 AL231">
    <cfRule type="expression" dxfId="173" priority="182">
      <formula>$A231="Plan revisado"</formula>
    </cfRule>
    <cfRule type="expression" dxfId="172" priority="183">
      <formula>$A231="Advindo"</formula>
    </cfRule>
    <cfRule type="expression" dxfId="171" priority="184">
      <formula>$A231="Ñ Plan s/desconto"</formula>
    </cfRule>
    <cfRule type="expression" dxfId="170" priority="185">
      <formula>$A231="Ñ Plan c/desconto"</formula>
    </cfRule>
    <cfRule type="expression" dxfId="169" priority="186">
      <formula>$A231="Família"</formula>
    </cfRule>
  </conditionalFormatting>
  <conditionalFormatting sqref="N231 P231 R231 T231 V231 X231 Z231 AB231 AD231 AF231 AH231 AJ231 AL231">
    <cfRule type="expression" dxfId="168" priority="181">
      <formula>$A231="Plan c/desc s/reajuste"</formula>
    </cfRule>
  </conditionalFormatting>
  <conditionalFormatting sqref="AP256">
    <cfRule type="cellIs" dxfId="167" priority="180" operator="lessThan">
      <formula>0</formula>
    </cfRule>
  </conditionalFormatting>
  <conditionalFormatting sqref="AP256">
    <cfRule type="cellIs" dxfId="166" priority="179" operator="lessThan">
      <formula>0</formula>
    </cfRule>
  </conditionalFormatting>
  <conditionalFormatting sqref="N256 P256 R256 T256 V256 X256 Z256 AB256 AD256 AF256 AH256 AJ256 AL256">
    <cfRule type="expression" dxfId="165" priority="174">
      <formula>$A256="Plan revisado"</formula>
    </cfRule>
    <cfRule type="expression" dxfId="164" priority="175">
      <formula>$A256="Advindo"</formula>
    </cfRule>
    <cfRule type="expression" dxfId="163" priority="176">
      <formula>$A256="Ñ Plan s/desconto"</formula>
    </cfRule>
    <cfRule type="expression" dxfId="162" priority="177">
      <formula>$A256="Ñ Plan c/desconto"</formula>
    </cfRule>
    <cfRule type="expression" dxfId="161" priority="178">
      <formula>$A256="Família"</formula>
    </cfRule>
  </conditionalFormatting>
  <conditionalFormatting sqref="N256 P256 R256 T256 V256 X256 Z256 AB256 AD256 AF256 AH256 AJ256 AL256">
    <cfRule type="expression" dxfId="160" priority="173">
      <formula>$A256="Plan c/desc s/reajuste"</formula>
    </cfRule>
  </conditionalFormatting>
  <conditionalFormatting sqref="AP261">
    <cfRule type="cellIs" dxfId="159" priority="172" operator="lessThan">
      <formula>0</formula>
    </cfRule>
  </conditionalFormatting>
  <conditionalFormatting sqref="AP261">
    <cfRule type="cellIs" dxfId="158" priority="171" operator="lessThan">
      <formula>0</formula>
    </cfRule>
  </conditionalFormatting>
  <conditionalFormatting sqref="N261 P261 R261 T261 V261 X261 Z261 AB261 AD261 AF261 AH261 AJ261 AL261">
    <cfRule type="expression" dxfId="157" priority="166">
      <formula>$A261="Plan revisado"</formula>
    </cfRule>
    <cfRule type="expression" dxfId="156" priority="167">
      <formula>$A261="Advindo"</formula>
    </cfRule>
    <cfRule type="expression" dxfId="155" priority="168">
      <formula>$A261="Ñ Plan s/desconto"</formula>
    </cfRule>
    <cfRule type="expression" dxfId="154" priority="169">
      <formula>$A261="Ñ Plan c/desconto"</formula>
    </cfRule>
    <cfRule type="expression" dxfId="153" priority="170">
      <formula>$A261="Família"</formula>
    </cfRule>
  </conditionalFormatting>
  <conditionalFormatting sqref="N261 P261 R261 T261 V261 X261 Z261 AB261 AD261 AF261 AH261 AJ261 AL261">
    <cfRule type="expression" dxfId="152" priority="165">
      <formula>$A261="Plan c/desc s/reajuste"</formula>
    </cfRule>
  </conditionalFormatting>
  <conditionalFormatting sqref="AP169">
    <cfRule type="cellIs" dxfId="151" priority="164" operator="lessThan">
      <formula>0</formula>
    </cfRule>
  </conditionalFormatting>
  <conditionalFormatting sqref="AP169">
    <cfRule type="cellIs" dxfId="150" priority="163" operator="lessThan">
      <formula>0</formula>
    </cfRule>
  </conditionalFormatting>
  <conditionalFormatting sqref="N169 P169 R169 T169 V169 X169 Z169 AB169 AD169 AF169 AH169 AJ169 AL169">
    <cfRule type="expression" dxfId="149" priority="158">
      <formula>$A169="Plan revisado"</formula>
    </cfRule>
    <cfRule type="expression" dxfId="148" priority="159">
      <formula>$A169="Advindo"</formula>
    </cfRule>
    <cfRule type="expression" dxfId="147" priority="160">
      <formula>$A169="Ñ Plan s/desconto"</formula>
    </cfRule>
    <cfRule type="expression" dxfId="146" priority="161">
      <formula>$A169="Ñ Plan c/desconto"</formula>
    </cfRule>
    <cfRule type="expression" dxfId="145" priority="162">
      <formula>$A169="Família"</formula>
    </cfRule>
  </conditionalFormatting>
  <conditionalFormatting sqref="N169 P169 R169 T169 V169 X169 Z169 AB169 AD169 AF169 AH169 AJ169 AL169">
    <cfRule type="expression" dxfId="144" priority="157">
      <formula>$A169="Plan c/desc s/reajuste"</formula>
    </cfRule>
  </conditionalFormatting>
  <conditionalFormatting sqref="Q15:Q268">
    <cfRule type="expression" dxfId="143" priority="140">
      <formula>$A15="Plan revisado"</formula>
    </cfRule>
    <cfRule type="expression" dxfId="142" priority="141">
      <formula>$A15="Advindo"</formula>
    </cfRule>
    <cfRule type="expression" dxfId="141" priority="142">
      <formula>$A15="Ñ Plan s/desconto"</formula>
    </cfRule>
    <cfRule type="expression" dxfId="140" priority="143">
      <formula>$A15="Ñ Plan c/desconto"</formula>
    </cfRule>
    <cfRule type="expression" dxfId="139" priority="144">
      <formula>$A15="Família"</formula>
    </cfRule>
  </conditionalFormatting>
  <conditionalFormatting sqref="Q15:Q268">
    <cfRule type="expression" dxfId="138" priority="139">
      <formula>$A15="Plan c/desc s/reajuste"</formula>
    </cfRule>
  </conditionalFormatting>
  <conditionalFormatting sqref="Q14">
    <cfRule type="expression" dxfId="137" priority="134">
      <formula>$A14="Plan revisado"</formula>
    </cfRule>
    <cfRule type="expression" dxfId="136" priority="135">
      <formula>$A14="Advindo"</formula>
    </cfRule>
    <cfRule type="expression" dxfId="135" priority="136">
      <formula>$A14="Ñ Plan s/desconto"</formula>
    </cfRule>
    <cfRule type="expression" dxfId="134" priority="137">
      <formula>$A14="Ñ Plan c/desconto"</formula>
    </cfRule>
    <cfRule type="expression" dxfId="133" priority="138">
      <formula>$A14="Família"</formula>
    </cfRule>
  </conditionalFormatting>
  <conditionalFormatting sqref="Q14">
    <cfRule type="expression" dxfId="132" priority="133">
      <formula>$A14="Plan c/desc s/reajuste"</formula>
    </cfRule>
  </conditionalFormatting>
  <conditionalFormatting sqref="S15:S268">
    <cfRule type="expression" dxfId="131" priority="128">
      <formula>$A15="Plan revisado"</formula>
    </cfRule>
    <cfRule type="expression" dxfId="130" priority="129">
      <formula>$A15="Advindo"</formula>
    </cfRule>
    <cfRule type="expression" dxfId="129" priority="130">
      <formula>$A15="Ñ Plan s/desconto"</formula>
    </cfRule>
    <cfRule type="expression" dxfId="128" priority="131">
      <formula>$A15="Ñ Plan c/desconto"</formula>
    </cfRule>
    <cfRule type="expression" dxfId="127" priority="132">
      <formula>$A15="Família"</formula>
    </cfRule>
  </conditionalFormatting>
  <conditionalFormatting sqref="S15:S268">
    <cfRule type="expression" dxfId="126" priority="127">
      <formula>$A15="Plan c/desc s/reajuste"</formula>
    </cfRule>
  </conditionalFormatting>
  <conditionalFormatting sqref="S14">
    <cfRule type="expression" dxfId="125" priority="122">
      <formula>$A14="Plan revisado"</formula>
    </cfRule>
    <cfRule type="expression" dxfId="124" priority="123">
      <formula>$A14="Advindo"</formula>
    </cfRule>
    <cfRule type="expression" dxfId="123" priority="124">
      <formula>$A14="Ñ Plan s/desconto"</formula>
    </cfRule>
    <cfRule type="expression" dxfId="122" priority="125">
      <formula>$A14="Ñ Plan c/desconto"</formula>
    </cfRule>
    <cfRule type="expression" dxfId="121" priority="126">
      <formula>$A14="Família"</formula>
    </cfRule>
  </conditionalFormatting>
  <conditionalFormatting sqref="S14">
    <cfRule type="expression" dxfId="120" priority="121">
      <formula>$A14="Plan c/desc s/reajuste"</formula>
    </cfRule>
  </conditionalFormatting>
  <conditionalFormatting sqref="U15:U268">
    <cfRule type="expression" dxfId="119" priority="116">
      <formula>$A15="Plan revisado"</formula>
    </cfRule>
    <cfRule type="expression" dxfId="118" priority="117">
      <formula>$A15="Advindo"</formula>
    </cfRule>
    <cfRule type="expression" dxfId="117" priority="118">
      <formula>$A15="Ñ Plan s/desconto"</formula>
    </cfRule>
    <cfRule type="expression" dxfId="116" priority="119">
      <formula>$A15="Ñ Plan c/desconto"</formula>
    </cfRule>
    <cfRule type="expression" dxfId="115" priority="120">
      <formula>$A15="Família"</formula>
    </cfRule>
  </conditionalFormatting>
  <conditionalFormatting sqref="U15:U268">
    <cfRule type="expression" dxfId="114" priority="115">
      <formula>$A15="Plan c/desc s/reajuste"</formula>
    </cfRule>
  </conditionalFormatting>
  <conditionalFormatting sqref="U14">
    <cfRule type="expression" dxfId="113" priority="110">
      <formula>$A14="Plan revisado"</formula>
    </cfRule>
    <cfRule type="expression" dxfId="112" priority="111">
      <formula>$A14="Advindo"</formula>
    </cfRule>
    <cfRule type="expression" dxfId="111" priority="112">
      <formula>$A14="Ñ Plan s/desconto"</formula>
    </cfRule>
    <cfRule type="expression" dxfId="110" priority="113">
      <formula>$A14="Ñ Plan c/desconto"</formula>
    </cfRule>
    <cfRule type="expression" dxfId="109" priority="114">
      <formula>$A14="Família"</formula>
    </cfRule>
  </conditionalFormatting>
  <conditionalFormatting sqref="U14">
    <cfRule type="expression" dxfId="108" priority="109">
      <formula>$A14="Plan c/desc s/reajuste"</formula>
    </cfRule>
  </conditionalFormatting>
  <conditionalFormatting sqref="W15:W268">
    <cfRule type="expression" dxfId="107" priority="104">
      <formula>$A15="Plan revisado"</formula>
    </cfRule>
    <cfRule type="expression" dxfId="106" priority="105">
      <formula>$A15="Advindo"</formula>
    </cfRule>
    <cfRule type="expression" dxfId="105" priority="106">
      <formula>$A15="Ñ Plan s/desconto"</formula>
    </cfRule>
    <cfRule type="expression" dxfId="104" priority="107">
      <formula>$A15="Ñ Plan c/desconto"</formula>
    </cfRule>
    <cfRule type="expression" dxfId="103" priority="108">
      <formula>$A15="Família"</formula>
    </cfRule>
  </conditionalFormatting>
  <conditionalFormatting sqref="W15:W268">
    <cfRule type="expression" dxfId="102" priority="103">
      <formula>$A15="Plan c/desc s/reajuste"</formula>
    </cfRule>
  </conditionalFormatting>
  <conditionalFormatting sqref="W14">
    <cfRule type="expression" dxfId="101" priority="98">
      <formula>$A14="Plan revisado"</formula>
    </cfRule>
    <cfRule type="expression" dxfId="100" priority="99">
      <formula>$A14="Advindo"</formula>
    </cfRule>
    <cfRule type="expression" dxfId="99" priority="100">
      <formula>$A14="Ñ Plan s/desconto"</formula>
    </cfRule>
    <cfRule type="expression" dxfId="98" priority="101">
      <formula>$A14="Ñ Plan c/desconto"</formula>
    </cfRule>
    <cfRule type="expression" dxfId="97" priority="102">
      <formula>$A14="Família"</formula>
    </cfRule>
  </conditionalFormatting>
  <conditionalFormatting sqref="W14">
    <cfRule type="expression" dxfId="96" priority="97">
      <formula>$A14="Plan c/desc s/reajuste"</formula>
    </cfRule>
  </conditionalFormatting>
  <conditionalFormatting sqref="Y15:Y268">
    <cfRule type="expression" dxfId="95" priority="92">
      <formula>$A15="Plan revisado"</formula>
    </cfRule>
    <cfRule type="expression" dxfId="94" priority="93">
      <formula>$A15="Advindo"</formula>
    </cfRule>
    <cfRule type="expression" dxfId="93" priority="94">
      <formula>$A15="Ñ Plan s/desconto"</formula>
    </cfRule>
    <cfRule type="expression" dxfId="92" priority="95">
      <formula>$A15="Ñ Plan c/desconto"</formula>
    </cfRule>
    <cfRule type="expression" dxfId="91" priority="96">
      <formula>$A15="Família"</formula>
    </cfRule>
  </conditionalFormatting>
  <conditionalFormatting sqref="Y15:Y268">
    <cfRule type="expression" dxfId="90" priority="91">
      <formula>$A15="Plan c/desc s/reajuste"</formula>
    </cfRule>
  </conditionalFormatting>
  <conditionalFormatting sqref="Y14">
    <cfRule type="expression" dxfId="89" priority="86">
      <formula>$A14="Plan revisado"</formula>
    </cfRule>
    <cfRule type="expression" dxfId="88" priority="87">
      <formula>$A14="Advindo"</formula>
    </cfRule>
    <cfRule type="expression" dxfId="87" priority="88">
      <formula>$A14="Ñ Plan s/desconto"</formula>
    </cfRule>
    <cfRule type="expression" dxfId="86" priority="89">
      <formula>$A14="Ñ Plan c/desconto"</formula>
    </cfRule>
    <cfRule type="expression" dxfId="85" priority="90">
      <formula>$A14="Família"</formula>
    </cfRule>
  </conditionalFormatting>
  <conditionalFormatting sqref="Y14">
    <cfRule type="expression" dxfId="84" priority="85">
      <formula>$A14="Plan c/desc s/reajuste"</formula>
    </cfRule>
  </conditionalFormatting>
  <conditionalFormatting sqref="AA15:AA268">
    <cfRule type="expression" dxfId="83" priority="80">
      <formula>$A15="Plan revisado"</formula>
    </cfRule>
    <cfRule type="expression" dxfId="82" priority="81">
      <formula>$A15="Advindo"</formula>
    </cfRule>
    <cfRule type="expression" dxfId="81" priority="82">
      <formula>$A15="Ñ Plan s/desconto"</formula>
    </cfRule>
    <cfRule type="expression" dxfId="80" priority="83">
      <formula>$A15="Ñ Plan c/desconto"</formula>
    </cfRule>
    <cfRule type="expression" dxfId="79" priority="84">
      <formula>$A15="Família"</formula>
    </cfRule>
  </conditionalFormatting>
  <conditionalFormatting sqref="AA15:AA268">
    <cfRule type="expression" dxfId="78" priority="79">
      <formula>$A15="Plan c/desc s/reajuste"</formula>
    </cfRule>
  </conditionalFormatting>
  <conditionalFormatting sqref="AA14">
    <cfRule type="expression" dxfId="77" priority="74">
      <formula>$A14="Plan revisado"</formula>
    </cfRule>
    <cfRule type="expression" dxfId="76" priority="75">
      <formula>$A14="Advindo"</formula>
    </cfRule>
    <cfRule type="expression" dxfId="75" priority="76">
      <formula>$A14="Ñ Plan s/desconto"</formula>
    </cfRule>
    <cfRule type="expression" dxfId="74" priority="77">
      <formula>$A14="Ñ Plan c/desconto"</formula>
    </cfRule>
    <cfRule type="expression" dxfId="73" priority="78">
      <formula>$A14="Família"</formula>
    </cfRule>
  </conditionalFormatting>
  <conditionalFormatting sqref="AA14">
    <cfRule type="expression" dxfId="72" priority="73">
      <formula>$A14="Plan c/desc s/reajuste"</formula>
    </cfRule>
  </conditionalFormatting>
  <conditionalFormatting sqref="AC15:AC268">
    <cfRule type="expression" dxfId="71" priority="68">
      <formula>$A15="Plan revisado"</formula>
    </cfRule>
    <cfRule type="expression" dxfId="70" priority="69">
      <formula>$A15="Advindo"</formula>
    </cfRule>
    <cfRule type="expression" dxfId="69" priority="70">
      <formula>$A15="Ñ Plan s/desconto"</formula>
    </cfRule>
    <cfRule type="expression" dxfId="68" priority="71">
      <formula>$A15="Ñ Plan c/desconto"</formula>
    </cfRule>
    <cfRule type="expression" dxfId="67" priority="72">
      <formula>$A15="Família"</formula>
    </cfRule>
  </conditionalFormatting>
  <conditionalFormatting sqref="AC15:AC268">
    <cfRule type="expression" dxfId="66" priority="67">
      <formula>$A15="Plan c/desc s/reajuste"</formula>
    </cfRule>
  </conditionalFormatting>
  <conditionalFormatting sqref="AC14">
    <cfRule type="expression" dxfId="65" priority="62">
      <formula>$A14="Plan revisado"</formula>
    </cfRule>
    <cfRule type="expression" dxfId="64" priority="63">
      <formula>$A14="Advindo"</formula>
    </cfRule>
    <cfRule type="expression" dxfId="63" priority="64">
      <formula>$A14="Ñ Plan s/desconto"</formula>
    </cfRule>
    <cfRule type="expression" dxfId="62" priority="65">
      <formula>$A14="Ñ Plan c/desconto"</formula>
    </cfRule>
    <cfRule type="expression" dxfId="61" priority="66">
      <formula>$A14="Família"</formula>
    </cfRule>
  </conditionalFormatting>
  <conditionalFormatting sqref="AC14">
    <cfRule type="expression" dxfId="60" priority="61">
      <formula>$A14="Plan c/desc s/reajuste"</formula>
    </cfRule>
  </conditionalFormatting>
  <conditionalFormatting sqref="AE15:AE268">
    <cfRule type="expression" dxfId="59" priority="56">
      <formula>$A15="Plan revisado"</formula>
    </cfRule>
    <cfRule type="expression" dxfId="58" priority="57">
      <formula>$A15="Advindo"</formula>
    </cfRule>
    <cfRule type="expression" dxfId="57" priority="58">
      <formula>$A15="Ñ Plan s/desconto"</formula>
    </cfRule>
    <cfRule type="expression" dxfId="56" priority="59">
      <formula>$A15="Ñ Plan c/desconto"</formula>
    </cfRule>
    <cfRule type="expression" dxfId="55" priority="60">
      <formula>$A15="Família"</formula>
    </cfRule>
  </conditionalFormatting>
  <conditionalFormatting sqref="AE15:AE268">
    <cfRule type="expression" dxfId="54" priority="55">
      <formula>$A15="Plan c/desc s/reajuste"</formula>
    </cfRule>
  </conditionalFormatting>
  <conditionalFormatting sqref="AE14">
    <cfRule type="expression" dxfId="53" priority="50">
      <formula>$A14="Plan revisado"</formula>
    </cfRule>
    <cfRule type="expression" dxfId="52" priority="51">
      <formula>$A14="Advindo"</formula>
    </cfRule>
    <cfRule type="expression" dxfId="51" priority="52">
      <formula>$A14="Ñ Plan s/desconto"</formula>
    </cfRule>
    <cfRule type="expression" dxfId="50" priority="53">
      <formula>$A14="Ñ Plan c/desconto"</formula>
    </cfRule>
    <cfRule type="expression" dxfId="49" priority="54">
      <formula>$A14="Família"</formula>
    </cfRule>
  </conditionalFormatting>
  <conditionalFormatting sqref="AE14">
    <cfRule type="expression" dxfId="48" priority="49">
      <formula>$A14="Plan c/desc s/reajuste"</formula>
    </cfRule>
  </conditionalFormatting>
  <conditionalFormatting sqref="AG15:AG268">
    <cfRule type="expression" dxfId="47" priority="44">
      <formula>$A15="Plan revisado"</formula>
    </cfRule>
    <cfRule type="expression" dxfId="46" priority="45">
      <formula>$A15="Advindo"</formula>
    </cfRule>
    <cfRule type="expression" dxfId="45" priority="46">
      <formula>$A15="Ñ Plan s/desconto"</formula>
    </cfRule>
    <cfRule type="expression" dxfId="44" priority="47">
      <formula>$A15="Ñ Plan c/desconto"</formula>
    </cfRule>
    <cfRule type="expression" dxfId="43" priority="48">
      <formula>$A15="Família"</formula>
    </cfRule>
  </conditionalFormatting>
  <conditionalFormatting sqref="AG15:AG268">
    <cfRule type="expression" dxfId="42" priority="43">
      <formula>$A15="Plan c/desc s/reajuste"</formula>
    </cfRule>
  </conditionalFormatting>
  <conditionalFormatting sqref="AG14">
    <cfRule type="expression" dxfId="41" priority="38">
      <formula>$A14="Plan revisado"</formula>
    </cfRule>
    <cfRule type="expression" dxfId="40" priority="39">
      <formula>$A14="Advindo"</formula>
    </cfRule>
    <cfRule type="expression" dxfId="39" priority="40">
      <formula>$A14="Ñ Plan s/desconto"</formula>
    </cfRule>
    <cfRule type="expression" dxfId="38" priority="41">
      <formula>$A14="Ñ Plan c/desconto"</formula>
    </cfRule>
    <cfRule type="expression" dxfId="37" priority="42">
      <formula>$A14="Família"</formula>
    </cfRule>
  </conditionalFormatting>
  <conditionalFormatting sqref="AG14">
    <cfRule type="expression" dxfId="36" priority="37">
      <formula>$A14="Plan c/desc s/reajuste"</formula>
    </cfRule>
  </conditionalFormatting>
  <conditionalFormatting sqref="AI15:AI268">
    <cfRule type="expression" dxfId="35" priority="32">
      <formula>$A15="Plan revisado"</formula>
    </cfRule>
    <cfRule type="expression" dxfId="34" priority="33">
      <formula>$A15="Advindo"</formula>
    </cfRule>
    <cfRule type="expression" dxfId="33" priority="34">
      <formula>$A15="Ñ Plan s/desconto"</formula>
    </cfRule>
    <cfRule type="expression" dxfId="32" priority="35">
      <formula>$A15="Ñ Plan c/desconto"</formula>
    </cfRule>
    <cfRule type="expression" dxfId="31" priority="36">
      <formula>$A15="Família"</formula>
    </cfRule>
  </conditionalFormatting>
  <conditionalFormatting sqref="AI15:AI268">
    <cfRule type="expression" dxfId="30" priority="31">
      <formula>$A15="Plan c/desc s/reajuste"</formula>
    </cfRule>
  </conditionalFormatting>
  <conditionalFormatting sqref="AI14">
    <cfRule type="expression" dxfId="29" priority="26">
      <formula>$A14="Plan revisado"</formula>
    </cfRule>
    <cfRule type="expression" dxfId="28" priority="27">
      <formula>$A14="Advindo"</formula>
    </cfRule>
    <cfRule type="expression" dxfId="27" priority="28">
      <formula>$A14="Ñ Plan s/desconto"</formula>
    </cfRule>
    <cfRule type="expression" dxfId="26" priority="29">
      <formula>$A14="Ñ Plan c/desconto"</formula>
    </cfRule>
    <cfRule type="expression" dxfId="25" priority="30">
      <formula>$A14="Família"</formula>
    </cfRule>
  </conditionalFormatting>
  <conditionalFormatting sqref="AI14">
    <cfRule type="expression" dxfId="24" priority="25">
      <formula>$A14="Plan c/desc s/reajuste"</formula>
    </cfRule>
  </conditionalFormatting>
  <conditionalFormatting sqref="AK15:AK268">
    <cfRule type="expression" dxfId="23" priority="20">
      <formula>$A15="Plan revisado"</formula>
    </cfRule>
    <cfRule type="expression" dxfId="22" priority="21">
      <formula>$A15="Advindo"</formula>
    </cfRule>
    <cfRule type="expression" dxfId="21" priority="22">
      <formula>$A15="Ñ Plan s/desconto"</formula>
    </cfRule>
    <cfRule type="expression" dxfId="20" priority="23">
      <formula>$A15="Ñ Plan c/desconto"</formula>
    </cfRule>
    <cfRule type="expression" dxfId="19" priority="24">
      <formula>$A15="Família"</formula>
    </cfRule>
  </conditionalFormatting>
  <conditionalFormatting sqref="AK15:AK268">
    <cfRule type="expression" dxfId="18" priority="19">
      <formula>$A15="Plan c/desc s/reajuste"</formula>
    </cfRule>
  </conditionalFormatting>
  <conditionalFormatting sqref="AK14">
    <cfRule type="expression" dxfId="17" priority="14">
      <formula>$A14="Plan revisado"</formula>
    </cfRule>
    <cfRule type="expression" dxfId="16" priority="15">
      <formula>$A14="Advindo"</formula>
    </cfRule>
    <cfRule type="expression" dxfId="15" priority="16">
      <formula>$A14="Ñ Plan s/desconto"</formula>
    </cfRule>
    <cfRule type="expression" dxfId="14" priority="17">
      <formula>$A14="Ñ Plan c/desconto"</formula>
    </cfRule>
    <cfRule type="expression" dxfId="13" priority="18">
      <formula>$A14="Família"</formula>
    </cfRule>
  </conditionalFormatting>
  <conditionalFormatting sqref="AK14">
    <cfRule type="expression" dxfId="12" priority="13">
      <formula>$A14="Plan c/desc s/reajuste"</formula>
    </cfRule>
  </conditionalFormatting>
  <conditionalFormatting sqref="AM15:AM268">
    <cfRule type="expression" dxfId="11" priority="8">
      <formula>$A15="Plan revisado"</formula>
    </cfRule>
    <cfRule type="expression" dxfId="10" priority="9">
      <formula>$A15="Advindo"</formula>
    </cfRule>
    <cfRule type="expression" dxfId="9" priority="10">
      <formula>$A15="Ñ Plan s/desconto"</formula>
    </cfRule>
    <cfRule type="expression" dxfId="8" priority="11">
      <formula>$A15="Ñ Plan c/desconto"</formula>
    </cfRule>
    <cfRule type="expression" dxfId="7" priority="12">
      <formula>$A15="Família"</formula>
    </cfRule>
  </conditionalFormatting>
  <conditionalFormatting sqref="AM15:AM268">
    <cfRule type="expression" dxfId="6" priority="7">
      <formula>$A15="Plan c/desc s/reajuste"</formula>
    </cfRule>
  </conditionalFormatting>
  <conditionalFormatting sqref="AM14">
    <cfRule type="expression" dxfId="5" priority="2">
      <formula>$A14="Plan revisado"</formula>
    </cfRule>
    <cfRule type="expression" dxfId="4" priority="3">
      <formula>$A14="Advindo"</formula>
    </cfRule>
    <cfRule type="expression" dxfId="3" priority="4">
      <formula>$A14="Ñ Plan s/desconto"</formula>
    </cfRule>
    <cfRule type="expression" dxfId="2" priority="5">
      <formula>$A14="Ñ Plan c/desconto"</formula>
    </cfRule>
    <cfRule type="expression" dxfId="1" priority="6">
      <formula>$A14="Família"</formula>
    </cfRule>
  </conditionalFormatting>
  <conditionalFormatting sqref="AM14">
    <cfRule type="expression" dxfId="0" priority="1">
      <formula>$A14="Plan c/desc s/reajuste"</formula>
    </cfRule>
  </conditionalFormatting>
  <dataValidations count="4">
    <dataValidation type="list" allowBlank="1" showInputMessage="1" showErrorMessage="1" sqref="A2:B13 A269:B1048576" xr:uid="{4FB09FAD-BB61-49B1-BB10-0B6B1F240F9E}">
      <formula1>"Família,Planilhado,Ñ Plan c/desconto,Ñ Plan s/desconto,Advindo,Plan revisado"</formula1>
    </dataValidation>
    <dataValidation type="list" allowBlank="1" showInputMessage="1" showErrorMessage="1" sqref="AT10" xr:uid="{33AB1843-7A0C-4959-A2AC-00B6C3C10703}">
      <formula1>$D$285:$D$304</formula1>
    </dataValidation>
    <dataValidation type="list" allowBlank="1" showInputMessage="1" showErrorMessage="1" sqref="A14:B268" xr:uid="{F1C44E89-0C7E-44ED-A7EA-E34EF04CA80E}">
      <formula1>"Família,Planilhado,Ñ Plan c/desconto,Ñ Plan s/desconto,Advindo,Plan revisado,Plan c/desc s/reajuste"</formula1>
    </dataValidation>
    <dataValidation type="whole" errorStyle="warning" operator="lessThan" allowBlank="1" showInputMessage="1" showErrorMessage="1" errorTitle="Quantidade ou Valor NEGATIVO!" error="Corrigir ou colocar comentário na célula, caso seja ESTORNO!" sqref="AP14:AR268" xr:uid="{8A636AE3-2832-474B-BF4C-D0551C409AD3}">
      <formula1>0</formula1>
    </dataValidation>
  </dataValidations>
  <printOptions horizontalCentered="1"/>
  <pageMargins left="0.59055118110236227" right="0.59055118110236227" top="0.59055118110236227" bottom="0.59055118110236227" header="0" footer="0.39370078740157483"/>
  <pageSetup paperSize="8" scale="26" fitToHeight="100" orientation="landscape" r:id="rId1"/>
  <headerFooter alignWithMargins="0">
    <oddFooter>&amp;LREFORMA DO SISTEMA DA ETE DO FÓRUM DE RIO DAS OSTRAS - PROC:2023-06091825&amp;CSGLOG - DEENG - DIFOB - SEMED (SERVIÇO DE MEDIÇÃO)&amp;R&amp;"Verdana,Normal"&amp;P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MEDIÇÃO INICIAL</vt:lpstr>
      <vt:lpstr>'MEDIÇÃO INICIAL'!Area_de_impressao</vt:lpstr>
      <vt:lpstr>'MEDIÇÃO INICIAL'!Titulos_de_impressao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do Valle Pacha</dc:creator>
  <cp:lastModifiedBy>Priscilla Marques da Costa</cp:lastModifiedBy>
  <cp:lastPrinted>2023-05-17T20:17:40Z</cp:lastPrinted>
  <dcterms:created xsi:type="dcterms:W3CDTF">2017-04-06T15:47:26Z</dcterms:created>
  <dcterms:modified xsi:type="dcterms:W3CDTF">2025-05-13T21:30:00Z</dcterms:modified>
</cp:coreProperties>
</file>